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defaultThemeVersion="124226"/>
  <mc:AlternateContent xmlns:mc="http://schemas.openxmlformats.org/markup-compatibility/2006">
    <mc:Choice Requires="x15">
      <x15ac:absPath xmlns:x15ac="http://schemas.microsoft.com/office/spreadsheetml/2010/11/ac" url="C:\Users\user\Documents\Libhongolethu Projects\2. Current Jobs\Usiba Lwe Africa\A. Projects\OR Tambo DM\Mncwasa Water Supply Scheme\"/>
    </mc:Choice>
  </mc:AlternateContent>
  <xr:revisionPtr revIDLastSave="0" documentId="13_ncr:1_{0ED4F2BB-95D6-406C-B85D-4832EB156A35}" xr6:coauthVersionLast="47" xr6:coauthVersionMax="47" xr10:uidLastSave="{00000000-0000-0000-0000-000000000000}"/>
  <bookViews>
    <workbookView xWindow="-108" yWindow="-108" windowWidth="23256" windowHeight="12456" tabRatio="918" firstSheet="4" activeTab="9" xr2:uid="{00000000-000D-0000-FFFF-FFFF00000000}"/>
  </bookViews>
  <sheets>
    <sheet name="P&amp;G - Section 1" sheetId="8" r:id="rId1"/>
    <sheet name="Site Clearance - Section 2" sheetId="10" r:id="rId2"/>
    <sheet name="Pipe trenches - Section 3" sheetId="37" r:id="rId3"/>
    <sheet name="Gabions &amp; Pitching - Section 4" sheetId="38" r:id="rId4"/>
    <sheet name="Bedding - Section 5" sheetId="39" r:id="rId5"/>
    <sheet name="Pressure Pipelines - Section 6" sheetId="40" r:id="rId6"/>
    <sheet name="Fencing -Section 7" sheetId="41" r:id="rId7"/>
    <sheet name="Pump Requirements - Section 8" sheetId="42" r:id="rId8"/>
    <sheet name="Treatment Plant- Section 9 " sheetId="44" state="hidden" r:id="rId9"/>
    <sheet name="Valves - Section 9" sheetId="43" r:id="rId10"/>
    <sheet name="Standpipes - Section 10" sheetId="46" r:id="rId11"/>
    <sheet name="Phase 1_ Summary" sheetId="49" r:id="rId12"/>
    <sheet name="Reservoirs - Section 12" sheetId="47" state="hidden" r:id="rId13"/>
    <sheet name="Electricity - Section 13" sheetId="50" state="hidden" r:id="rId14"/>
    <sheet name="Total Sumary" sheetId="29" state="hidden" r:id="rId15"/>
  </sheets>
  <externalReferences>
    <externalReference r:id="rId16"/>
  </externalReferences>
  <definedNames>
    <definedName name="_Order1" hidden="1">255</definedName>
    <definedName name="_Order2" hidden="1">255</definedName>
    <definedName name="_SEC1200">#REF!</definedName>
    <definedName name="_xlnm.Print_Area" localSheetId="4">'Bedding - Section 5'!$A$1:$I$41</definedName>
    <definedName name="_xlnm.Print_Area" localSheetId="13">'Electricity - Section 13'!$A$1:$H$39</definedName>
    <definedName name="_xlnm.Print_Area" localSheetId="6">'Fencing -Section 7'!$A$1:$I$44</definedName>
    <definedName name="_xlnm.Print_Area" localSheetId="3">'Gabions &amp; Pitching - Section 4'!$A$1:$I$41</definedName>
    <definedName name="_xlnm.Print_Area" localSheetId="0">'P&amp;G - Section 1'!$A$1:$I$73</definedName>
    <definedName name="_xlnm.Print_Area" localSheetId="11">'Phase 1_ Summary'!$A$1:$E$54</definedName>
    <definedName name="_xlnm.Print_Area" localSheetId="2">'Pipe trenches - Section 3'!$A$1:$I$42</definedName>
    <definedName name="_xlnm.Print_Area" localSheetId="5">'Pressure Pipelines - Section 6'!$A$1:$I$110</definedName>
    <definedName name="_xlnm.Print_Area" localSheetId="7">'Pump Requirements - Section 8'!$A$1:$I$54</definedName>
    <definedName name="_xlnm.Print_Area" localSheetId="12">'Reservoirs - Section 12'!$A$1:$H$39</definedName>
    <definedName name="_xlnm.Print_Area" localSheetId="1">'Site Clearance - Section 2'!$A$1:$I$32</definedName>
    <definedName name="_xlnm.Print_Area" localSheetId="10">'Standpipes - Section 10'!$A$1:$I$36</definedName>
    <definedName name="_xlnm.Print_Area" localSheetId="14">'Total Sumary'!$A$1:$E$67</definedName>
    <definedName name="_xlnm.Print_Area" localSheetId="8">'Treatment Plant- Section 9 '!$A$1:$H$61</definedName>
    <definedName name="_xlnm.Print_Area" localSheetId="9">'Valves - Section 9'!$A$1:$I$44</definedName>
    <definedName name="_xlnm.Print_Titles" localSheetId="4">'Bedding - Section 5'!$1:$6</definedName>
    <definedName name="_xlnm.Print_Titles" localSheetId="13">'Electricity - Section 13'!$1:$6</definedName>
    <definedName name="_xlnm.Print_Titles" localSheetId="6">'Fencing -Section 7'!$1:$6</definedName>
    <definedName name="_xlnm.Print_Titles" localSheetId="3">'Gabions &amp; Pitching - Section 4'!$1:$6</definedName>
    <definedName name="_xlnm.Print_Titles" localSheetId="0">'P&amp;G - Section 1'!$1:$6</definedName>
    <definedName name="_xlnm.Print_Titles" localSheetId="2">'Pipe trenches - Section 3'!$1:$6</definedName>
    <definedName name="_xlnm.Print_Titles" localSheetId="5">'Pressure Pipelines - Section 6'!$1:$6</definedName>
    <definedName name="_xlnm.Print_Titles" localSheetId="7">'Pump Requirements - Section 8'!$1:$6</definedName>
    <definedName name="_xlnm.Print_Titles" localSheetId="12">'Reservoirs - Section 12'!$1:$6</definedName>
    <definedName name="_xlnm.Print_Titles" localSheetId="1">'Site Clearance - Section 2'!$1:$6</definedName>
    <definedName name="_xlnm.Print_Titles" localSheetId="10">'Standpipes - Section 10'!$1:$6</definedName>
    <definedName name="_xlnm.Print_Titles" localSheetId="8">'Treatment Plant- Section 9 '!$1:$6</definedName>
    <definedName name="_xlnm.Print_Titles" localSheetId="9">'Valves - Section 9'!$1:$6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56" i="8" l="1"/>
  <c r="D3" i="49"/>
  <c r="H2" i="10"/>
  <c r="H2" i="37" s="1"/>
  <c r="H2" i="38" s="1"/>
  <c r="H2" i="39" s="1"/>
  <c r="H2" i="40" s="1"/>
  <c r="H2" i="41" s="1"/>
  <c r="H2" i="42" s="1"/>
  <c r="H2" i="43" s="1"/>
  <c r="H2" i="46" s="1"/>
  <c r="G11" i="42"/>
  <c r="F29" i="39"/>
  <c r="F27" i="39"/>
  <c r="G39" i="47" l="1"/>
  <c r="D39" i="49"/>
  <c r="D33" i="49"/>
  <c r="D55" i="29" l="1"/>
  <c r="D53" i="29"/>
  <c r="D52" i="29"/>
  <c r="D9" i="29"/>
  <c r="D41" i="29"/>
  <c r="D39" i="29"/>
  <c r="D31" i="29"/>
  <c r="D29" i="29"/>
  <c r="G12" i="50"/>
  <c r="G39" i="50" s="1"/>
  <c r="A1" i="50"/>
  <c r="D43" i="49"/>
  <c r="D41" i="49"/>
  <c r="D25" i="49"/>
  <c r="B3" i="49"/>
  <c r="B2" i="49"/>
  <c r="B1" i="49"/>
  <c r="D51" i="29"/>
  <c r="D54" i="29"/>
  <c r="F101" i="40" l="1"/>
  <c r="F93" i="40"/>
  <c r="F92" i="40"/>
  <c r="F90" i="40"/>
  <c r="F89" i="40"/>
  <c r="F85" i="40"/>
  <c r="F83" i="40"/>
  <c r="F77" i="40"/>
  <c r="F75" i="40"/>
  <c r="F58" i="40"/>
  <c r="F44" i="40"/>
  <c r="G12" i="44" l="1"/>
  <c r="G61" i="44" s="1"/>
  <c r="H52" i="8" l="1"/>
  <c r="F54" i="8" s="1"/>
  <c r="H48" i="8"/>
  <c r="F50" i="8" s="1"/>
  <c r="H44" i="8"/>
  <c r="D27" i="49" l="1"/>
  <c r="H11" i="42" l="1"/>
  <c r="F13" i="42" s="1"/>
  <c r="D27" i="29"/>
  <c r="G12" i="47"/>
  <c r="F18" i="10"/>
  <c r="F46" i="8"/>
  <c r="B3" i="29"/>
  <c r="B2" i="29"/>
  <c r="B3" i="10"/>
  <c r="B3" i="37" s="1"/>
  <c r="B3" i="38" s="1"/>
  <c r="B3" i="39" s="1"/>
  <c r="B3" i="40" s="1"/>
  <c r="B3" i="41" s="1"/>
  <c r="B3" i="42" s="1"/>
  <c r="A3" i="44" s="1"/>
  <c r="B2" i="10"/>
  <c r="B2" i="37" s="1"/>
  <c r="B2" i="38" s="1"/>
  <c r="B2" i="39" s="1"/>
  <c r="B2" i="40" s="1"/>
  <c r="B2" i="41" s="1"/>
  <c r="B2" i="42" s="1"/>
  <c r="A2" i="44" s="1"/>
  <c r="B1" i="29"/>
  <c r="A1" i="47"/>
  <c r="B1" i="46"/>
  <c r="B1" i="43"/>
  <c r="A1" i="44"/>
  <c r="B1" i="42"/>
  <c r="B1" i="41"/>
  <c r="B1" i="40"/>
  <c r="B1" i="39"/>
  <c r="B1" i="38"/>
  <c r="B1" i="37"/>
  <c r="B1" i="10"/>
  <c r="D17" i="29" l="1"/>
  <c r="D37" i="29"/>
  <c r="D43" i="29"/>
  <c r="B3" i="43"/>
  <c r="B3" i="46" s="1"/>
  <c r="B2" i="43"/>
  <c r="B2" i="46" s="1"/>
  <c r="D23" i="49" l="1"/>
  <c r="D23" i="29"/>
  <c r="D17" i="49"/>
  <c r="D25" i="29"/>
  <c r="D35" i="29"/>
  <c r="A2" i="47"/>
  <c r="A2" i="50"/>
  <c r="A3" i="47"/>
  <c r="A3" i="50"/>
  <c r="D13" i="29" l="1"/>
  <c r="D45" i="29" s="1"/>
  <c r="D47" i="29" s="1"/>
  <c r="D49" i="29" l="1"/>
  <c r="D60" i="29" s="1"/>
  <c r="H25" i="29"/>
  <c r="H25" i="49" l="1"/>
  <c r="D58" i="29"/>
  <c r="D62" i="29" l="1"/>
  <c r="D64" i="29" s="1"/>
  <c r="D66" i="29" s="1"/>
</calcChain>
</file>

<file path=xl/sharedStrings.xml><?xml version="1.0" encoding="utf-8"?>
<sst xmlns="http://schemas.openxmlformats.org/spreadsheetml/2006/main" count="701" uniqueCount="441">
  <si>
    <t>PAYMENT</t>
  </si>
  <si>
    <t>DESCRIPTION</t>
  </si>
  <si>
    <t>UNIT</t>
  </si>
  <si>
    <t>RATE</t>
  </si>
  <si>
    <t xml:space="preserve"> Total Carried Forward To Summary</t>
  </si>
  <si>
    <t>SANS  1200 A</t>
  </si>
  <si>
    <t>Contractual Requirements</t>
  </si>
  <si>
    <t>Sum</t>
  </si>
  <si>
    <t>8.3.2.2</t>
  </si>
  <si>
    <t>8.3.3</t>
  </si>
  <si>
    <t>8.3.4</t>
  </si>
  <si>
    <t>8.4.2</t>
  </si>
  <si>
    <t>8.4.2.2</t>
  </si>
  <si>
    <t>8.4.3</t>
  </si>
  <si>
    <t>Prov. Sum</t>
  </si>
  <si>
    <t>%</t>
  </si>
  <si>
    <t>m</t>
  </si>
  <si>
    <t>8.3.1</t>
  </si>
  <si>
    <t>hr</t>
  </si>
  <si>
    <t>1.2</t>
  </si>
  <si>
    <t>1.3</t>
  </si>
  <si>
    <t xml:space="preserve">Foreman </t>
  </si>
  <si>
    <t xml:space="preserve">Skilled </t>
  </si>
  <si>
    <t xml:space="preserve">Semi-skilled </t>
  </si>
  <si>
    <t xml:space="preserve">Unskilled </t>
  </si>
  <si>
    <t>PRELIMINARY AND GENERAL</t>
  </si>
  <si>
    <t xml:space="preserve">8.3.2.1 </t>
  </si>
  <si>
    <t>Dayworks</t>
  </si>
  <si>
    <t>Scheduled Fixed-Charge and Value-Related Items</t>
  </si>
  <si>
    <t>8.4.1</t>
  </si>
  <si>
    <t>1.1</t>
  </si>
  <si>
    <t>8.4.2.1</t>
  </si>
  <si>
    <t>SECTION 2 : SITE CLEARANCE</t>
  </si>
  <si>
    <t>SANS 1200 C &amp; PSC</t>
  </si>
  <si>
    <t xml:space="preserve">SITE CLEARANCE   </t>
  </si>
  <si>
    <t>CLEAR SITE</t>
  </si>
  <si>
    <t xml:space="preserve">2.1.1    </t>
  </si>
  <si>
    <t xml:space="preserve">8.2.1  </t>
  </si>
  <si>
    <t>Clear and grub vegetation in strip 2m wide on pipe route. Rate to include for trees of girth up to and including 1m.</t>
  </si>
  <si>
    <t xml:space="preserve">2.1.2    </t>
  </si>
  <si>
    <t>Where instructed remove and grub large trees and tree stumps of girth:</t>
  </si>
  <si>
    <t xml:space="preserve">2.1.2.1  </t>
  </si>
  <si>
    <t>8.2.2(a)</t>
  </si>
  <si>
    <t xml:space="preserve">over 1m and up to 2m.                            </t>
  </si>
  <si>
    <t xml:space="preserve">No.     </t>
  </si>
  <si>
    <t>No.</t>
  </si>
  <si>
    <t>8.2.10</t>
  </si>
  <si>
    <t>m²</t>
  </si>
  <si>
    <t>PSC 8.2.13</t>
  </si>
  <si>
    <t>Remove existing gravel layer works to stockpile and maintain (for use as selected layers) as instructed by the Engineer.</t>
  </si>
  <si>
    <t>m³</t>
  </si>
  <si>
    <t>SECTION 3 : PIPE TRENCHES</t>
  </si>
  <si>
    <t>PSDB 8.3.2</t>
  </si>
  <si>
    <t>Excavation</t>
  </si>
  <si>
    <t>3.1.1</t>
  </si>
  <si>
    <t>8.3.2(a)</t>
  </si>
  <si>
    <t>3.1.1.1</t>
  </si>
  <si>
    <t>3.1.1.1.1</t>
  </si>
  <si>
    <t>3.1.1.1.2</t>
  </si>
  <si>
    <t>8.2.2</t>
  </si>
  <si>
    <t>SECTION 4: GABIONS AND PITCHING</t>
  </si>
  <si>
    <t>SANS 1200 DK</t>
  </si>
  <si>
    <t xml:space="preserve">GABIONS AND PITCHING                </t>
  </si>
  <si>
    <t>Gabions</t>
  </si>
  <si>
    <t>Excavate materials for gabions</t>
  </si>
  <si>
    <t>8.2.1</t>
  </si>
  <si>
    <t>Surface preparation for bedding of gabions.</t>
  </si>
  <si>
    <t>4.2.1</t>
  </si>
  <si>
    <t>Cavities filled with approved excavated material or rock (Provisional Quantity)</t>
  </si>
  <si>
    <t>4.2.2</t>
  </si>
  <si>
    <t xml:space="preserve">Cavities filled with 15MPa concrete           </t>
  </si>
  <si>
    <t>8.2.2 PSDK  3.1.2</t>
  </si>
  <si>
    <r>
      <rPr>
        <u/>
        <sz val="10"/>
        <rFont val="Arial"/>
        <family val="2"/>
      </rPr>
      <t>Construct gabions using double twisted hexagonal mesh type 80 with 3.4mm OD frame wire and 2.7mm OD mesh wire to SANS 1480:2005</t>
    </r>
    <r>
      <rPr>
        <sz val="10"/>
        <rFont val="Arial"/>
        <family val="2"/>
      </rPr>
      <t xml:space="preserve">:            </t>
    </r>
  </si>
  <si>
    <t>4.3.1</t>
  </si>
  <si>
    <t>Supply and install the following rock filled gabion baskets complete :</t>
  </si>
  <si>
    <t>4.3.1.1</t>
  </si>
  <si>
    <t>4.3.1.2</t>
  </si>
  <si>
    <t>8.2.4 PSDK 3.1.3</t>
  </si>
  <si>
    <t>Geotextile (Type AG 200) placed where ground water seepage occurs:</t>
  </si>
  <si>
    <t>4.4.1</t>
  </si>
  <si>
    <t>8.2.4</t>
  </si>
  <si>
    <t xml:space="preserve">Below gabion mattresses                           </t>
  </si>
  <si>
    <t>8.2.5</t>
  </si>
  <si>
    <t>Pitching</t>
  </si>
  <si>
    <t>4.5.1</t>
  </si>
  <si>
    <t>200mm thick stone pitching around Scour Valve Manhole</t>
  </si>
  <si>
    <t>SECTION 5 : BEDDING</t>
  </si>
  <si>
    <t>BEDDING</t>
  </si>
  <si>
    <t>Provision of Bedding from Trench Excavation</t>
  </si>
  <si>
    <t>5.1.1</t>
  </si>
  <si>
    <t>8.2.1 (a)</t>
  </si>
  <si>
    <t>Selected granular material</t>
  </si>
  <si>
    <t>5.1.2</t>
  </si>
  <si>
    <t>8.2.1 (b)</t>
  </si>
  <si>
    <t>Selected fill material</t>
  </si>
  <si>
    <t>Supply only of Bedding by Importation</t>
  </si>
  <si>
    <t>5.2.1</t>
  </si>
  <si>
    <t>8.2.2.1</t>
  </si>
  <si>
    <t xml:space="preserve">From other necessary excavations </t>
  </si>
  <si>
    <t>(Provisional)</t>
  </si>
  <si>
    <t>5.2.1.1</t>
  </si>
  <si>
    <t>8.2.2.1 (a)</t>
  </si>
  <si>
    <t>5.2.1.2</t>
  </si>
  <si>
    <t>8.2.2.1 (b)</t>
  </si>
  <si>
    <t>5.2.2</t>
  </si>
  <si>
    <t>8.2.2.3</t>
  </si>
  <si>
    <t>From Commercial sources</t>
  </si>
  <si>
    <t>5.2.2.1</t>
  </si>
  <si>
    <t>8.2.2.3 (a)</t>
  </si>
  <si>
    <t>5.2.2.2</t>
  </si>
  <si>
    <t>8.2.2.3 (b)</t>
  </si>
  <si>
    <t>8.2.3</t>
  </si>
  <si>
    <t xml:space="preserve">Concrete Bedding Cradle (Provisional) </t>
  </si>
  <si>
    <t>5.3.1</t>
  </si>
  <si>
    <t>15/19 Grade concrete</t>
  </si>
  <si>
    <t>5.4.1</t>
  </si>
  <si>
    <t>SECTION 6 : MEDIUM PRESSURE PIPELINES</t>
  </si>
  <si>
    <t>SANS 1200 L</t>
  </si>
  <si>
    <t>MEDIUM PRESSURE PIPELINES</t>
  </si>
  <si>
    <t>6.1.1</t>
  </si>
  <si>
    <t>VALVES</t>
  </si>
  <si>
    <t>Valves</t>
  </si>
  <si>
    <t>Extra-over 8.2.1 for the supplying, fixing and Bedding of Valves as indicated below:</t>
  </si>
  <si>
    <t>PSL 3.13.2</t>
  </si>
  <si>
    <t>Air Valves</t>
  </si>
  <si>
    <t>SUMMARY OF SECTIONS</t>
  </si>
  <si>
    <t>SITE CLEARANCE</t>
  </si>
  <si>
    <t>GABIONS AND PITCHING</t>
  </si>
  <si>
    <t>PRESSURE PIPELINES</t>
  </si>
  <si>
    <t>TOTAL  OF SECTIONS   (VAT EXCLUDED)</t>
  </si>
  <si>
    <t>SECTION</t>
  </si>
  <si>
    <t>SANS 1200 LB &amp; PS LB</t>
  </si>
  <si>
    <t>8.2.1 &amp; PS LB 3.1</t>
  </si>
  <si>
    <t xml:space="preserve">Remove topsoil in 600mm wide strip to depth of 150mm, stockpile, maintain and reinstate. </t>
  </si>
  <si>
    <t xml:space="preserve">Gravel layer works to District Roads.               </t>
  </si>
  <si>
    <t>Fill material</t>
  </si>
  <si>
    <t>Relocation of existing fences</t>
  </si>
  <si>
    <t>km</t>
  </si>
  <si>
    <r>
      <t>Supply, bed, lay, disinfect, join and test potable water pipelines. All works inclusive in the rate, except where specific items are provided. All activites in accordance with project specifications.</t>
    </r>
    <r>
      <rPr>
        <sz val="10"/>
        <rFont val="Arial"/>
        <family val="2"/>
      </rPr>
      <t>:</t>
    </r>
  </si>
  <si>
    <t>2.1.3</t>
  </si>
  <si>
    <t>2.1.4</t>
  </si>
  <si>
    <t>2.1.4.1</t>
  </si>
  <si>
    <t>2.1.4.2</t>
  </si>
  <si>
    <t>2.1.4.3</t>
  </si>
  <si>
    <t>3.1.1.1.3</t>
  </si>
  <si>
    <t>2 x 1 x 1m with 80 x 100mm galv. mesh</t>
  </si>
  <si>
    <t>3 x 2 x 1m with 80 x 100mm galv. mesh (Reno Mattress)</t>
  </si>
  <si>
    <t>FENCING</t>
  </si>
  <si>
    <t>Fencing</t>
  </si>
  <si>
    <t>No</t>
  </si>
  <si>
    <t>6.1</t>
  </si>
  <si>
    <t xml:space="preserve">8.2.2 </t>
  </si>
  <si>
    <r>
      <t>m</t>
    </r>
    <r>
      <rPr>
        <vertAlign val="superscript"/>
        <sz val="10"/>
        <rFont val="Arial"/>
        <family val="2"/>
      </rPr>
      <t>3</t>
    </r>
  </si>
  <si>
    <t>Provision for the site facilities:</t>
  </si>
  <si>
    <t>a) Facilities for the Engineer</t>
  </si>
  <si>
    <t xml:space="preserve">b) Facilities for the Contractor </t>
  </si>
  <si>
    <t>General reponsibilities and other fixed charge obligations</t>
  </si>
  <si>
    <t>Removal of site establishment on completion</t>
  </si>
  <si>
    <t>Compliance with the OHS Act regulations</t>
  </si>
  <si>
    <t xml:space="preserve">SCHEDULED TIME-RELATED ITEMS </t>
  </si>
  <si>
    <t>Contractual requirements</t>
  </si>
  <si>
    <t>Occupation and maintanance of the site facilities</t>
  </si>
  <si>
    <t>a) Facilities required by the Engineer</t>
  </si>
  <si>
    <t xml:space="preserve">b) Facilities required by the Contractor </t>
  </si>
  <si>
    <t>General responsibilities and other time related abligations</t>
  </si>
  <si>
    <t>Supervision for the duration of the contract</t>
  </si>
  <si>
    <t xml:space="preserve">Contractors markup on the above </t>
  </si>
  <si>
    <t>8.4</t>
  </si>
  <si>
    <t>PSA3</t>
  </si>
  <si>
    <t>1.1.1</t>
  </si>
  <si>
    <t>1.1.2</t>
  </si>
  <si>
    <t>1.1.3</t>
  </si>
  <si>
    <t>1.1.4</t>
  </si>
  <si>
    <t>1.1.5</t>
  </si>
  <si>
    <t>1.1.6</t>
  </si>
  <si>
    <t>1.1.7</t>
  </si>
  <si>
    <t>1.2.1</t>
  </si>
  <si>
    <t>1.2.2</t>
  </si>
  <si>
    <t>1.2.3</t>
  </si>
  <si>
    <t>1.2.4</t>
  </si>
  <si>
    <t>1.2.5</t>
  </si>
  <si>
    <t>1.2.6</t>
  </si>
  <si>
    <t>1.3.2</t>
  </si>
  <si>
    <t>1.3.3</t>
  </si>
  <si>
    <t>1.3.4</t>
  </si>
  <si>
    <t>Allowance  for Health and Safety Officer</t>
  </si>
  <si>
    <t xml:space="preserve">FENCING </t>
  </si>
  <si>
    <t>1.3.1</t>
  </si>
  <si>
    <t>1.3.5</t>
  </si>
  <si>
    <t>8.1</t>
  </si>
  <si>
    <t>1.3.6</t>
  </si>
  <si>
    <t>SECTION 8:  CONCRETE (SMALL WORKS)</t>
  </si>
  <si>
    <t>6.2</t>
  </si>
  <si>
    <t>Exceeding 0,0m but not exceeding 1.5m</t>
  </si>
  <si>
    <t>Excavate in all materials for trenches backfill and dispose of surplus and unsuitable .Rate to include  for all temporary works including triming, shoring and dewatering where necessary:</t>
  </si>
  <si>
    <t>EXCAVATIONS (PIPE TRENCHES)</t>
  </si>
  <si>
    <t>SANS 1200 200 DB</t>
  </si>
  <si>
    <t xml:space="preserve">Exceeding 1,5m but not exceeding </t>
  </si>
  <si>
    <t>2,5m</t>
  </si>
  <si>
    <t xml:space="preserve">Exceeding 2,5m but not exceeding </t>
  </si>
  <si>
    <t>3,5m</t>
  </si>
  <si>
    <t>1) Intermidiate Material</t>
  </si>
  <si>
    <t xml:space="preserve">CONCRE ENCASEMENT </t>
  </si>
  <si>
    <r>
      <t>Pipe encasement in Grade 25/19 concrete, including for all formwork and reinforcement(100kg steel per m</t>
    </r>
    <r>
      <rPr>
        <vertAlign val="superscript"/>
        <sz val="10"/>
        <rFont val="Arial"/>
        <family val="2"/>
      </rPr>
      <t xml:space="preserve">3  </t>
    </r>
    <r>
      <rPr>
        <sz val="10"/>
        <rFont val="Arial"/>
        <family val="2"/>
      </rPr>
      <t>concrete ) for water crossings</t>
    </r>
  </si>
  <si>
    <t xml:space="preserve">PIPE FITTINGS </t>
  </si>
  <si>
    <t>TOTAL</t>
  </si>
  <si>
    <t>7.1</t>
  </si>
  <si>
    <t>7.1.1</t>
  </si>
  <si>
    <t>7.1.2</t>
  </si>
  <si>
    <t>BOOSTER BUMP ISTALLATION</t>
  </si>
  <si>
    <t>SECTION 9: BOOSTER PUMP INSTALLATION</t>
  </si>
  <si>
    <t>ITEM NO</t>
  </si>
  <si>
    <t>BILLED QTY</t>
  </si>
  <si>
    <t>BILLED AMOUNT</t>
  </si>
  <si>
    <t>PREVIOUS QTY</t>
  </si>
  <si>
    <t>SECTION 1: PRELIMINARY AND GENERAL</t>
  </si>
  <si>
    <t>SECTION 7 : FENCING</t>
  </si>
  <si>
    <t>BILLED AMOUNT (RAND)</t>
  </si>
  <si>
    <t>PROVISIONAL SUMS</t>
  </si>
  <si>
    <t>1.3.7</t>
  </si>
  <si>
    <t>1.3.8</t>
  </si>
  <si>
    <t>Percetange adjustment  to Engineer's Site Representitives above.</t>
  </si>
  <si>
    <t>Allow for Airtime to the Engineers site Personnel for the duration of the Contract</t>
  </si>
  <si>
    <t>5.2</t>
  </si>
  <si>
    <t>5.3</t>
  </si>
  <si>
    <t>5.4</t>
  </si>
  <si>
    <t>6.1.1.1</t>
  </si>
  <si>
    <t>6.1.1.2</t>
  </si>
  <si>
    <t>HDPE Pipes</t>
  </si>
  <si>
    <t>6.2.1</t>
  </si>
  <si>
    <t>6.4</t>
  </si>
  <si>
    <t>6.4.1</t>
  </si>
  <si>
    <t>1) Non return Valve Assembly for 100mm steel pipe (all fittings, especials and flange drillings)</t>
  </si>
  <si>
    <t>6.5</t>
  </si>
  <si>
    <t>6.5.1</t>
  </si>
  <si>
    <t>6.5.2</t>
  </si>
  <si>
    <t>6.6</t>
  </si>
  <si>
    <t>ROUTE MARKERS</t>
  </si>
  <si>
    <t>6.6.1</t>
  </si>
  <si>
    <t>Supply and install route markers along the pipeline route. Rate to include for all excavations, concrete, reinforced concrete route marker and backfill.</t>
  </si>
  <si>
    <t>Scour Valves</t>
  </si>
  <si>
    <t>STANDPIPES</t>
  </si>
  <si>
    <t>RESERVOIR</t>
  </si>
  <si>
    <t>12.1.1</t>
  </si>
  <si>
    <t>11.2.3</t>
  </si>
  <si>
    <t>SECTION12 : RESERVOIRS</t>
  </si>
  <si>
    <t>Employent of PSC for the duration of the contract (5No at R200pm each)</t>
  </si>
  <si>
    <t>Isolation Valves</t>
  </si>
  <si>
    <t>Supply and install scour valves as directed by the Engineer. Rate to include for all excavations, adaptors , isolation valves, lockable precast ring chamber, cast iron lid, complete, for the following pipe diameters :</t>
  </si>
  <si>
    <t>Supply and install air valve as directed by the Engineer. Rate to include for all excavations, adaptors, reducers, nipples, 25mm air valves,  lockable precast ring chamber, cast iron lid, complete, for the following pipe diameters :</t>
  </si>
  <si>
    <t>6.7</t>
  </si>
  <si>
    <t>6.7.1</t>
  </si>
  <si>
    <t>6.6.2</t>
  </si>
  <si>
    <t>Sub-Total A</t>
  </si>
  <si>
    <t>50mm dia. Class 10</t>
  </si>
  <si>
    <t>8.3.5</t>
  </si>
  <si>
    <t>8.3.6</t>
  </si>
  <si>
    <t>Security fence constructed of 2.4m High Concrete Precast Paling with concrete overhang and a 500 mm strip of Ripper Flat Wrap</t>
  </si>
  <si>
    <t>Supply and install double leaf vehicle gates</t>
  </si>
  <si>
    <t>9.1.1</t>
  </si>
  <si>
    <t>6.1.1.3</t>
  </si>
  <si>
    <t>110mm dia. Class 12</t>
  </si>
  <si>
    <t>110mm dia. Class 16</t>
  </si>
  <si>
    <t>6.1.1.4</t>
  </si>
  <si>
    <t>40mm dia. Class 10</t>
  </si>
  <si>
    <t>Sub-Total B</t>
  </si>
  <si>
    <t>Supply and install standpipe complete including HDPE saddle, 40mm HDPe pipe(20m), tap and galvanised riser pipe, concrete work including shuttering, elbows, nipples, Stop Valve etc.</t>
  </si>
  <si>
    <t>Incl. VAT (15%)</t>
  </si>
  <si>
    <t>63mm dia. Class 10</t>
  </si>
  <si>
    <t>PUMP HOUSE</t>
  </si>
  <si>
    <t>Existing Services that Intersect or Adjoin a Pipe trench</t>
  </si>
  <si>
    <t>8.3.5 (a)</t>
  </si>
  <si>
    <t>Services that intersect a trench:</t>
  </si>
  <si>
    <t>8.3.5 (b)</t>
  </si>
  <si>
    <t>Services that adjoin a trench</t>
  </si>
  <si>
    <t>Finishing</t>
  </si>
  <si>
    <t>PSDB 8.3.8</t>
  </si>
  <si>
    <t>PS 26</t>
  </si>
  <si>
    <t>As-built survey</t>
  </si>
  <si>
    <t>PSL 8.2.18</t>
  </si>
  <si>
    <t>Testing and Disinfecting of Pipeline</t>
  </si>
  <si>
    <t>75mm dia. Class 12</t>
  </si>
  <si>
    <t>75mm dia.</t>
  </si>
  <si>
    <t>90mm dia.</t>
  </si>
  <si>
    <t>90mm dia. Class 12</t>
  </si>
  <si>
    <t>Employment of CLO for the duration of the Contract (3500 pm plus R250 pm cellphone allowance)</t>
  </si>
  <si>
    <t>8% PROFESSIONAL FEES</t>
  </si>
  <si>
    <t>OR TAMBO DISTRICT MUNICIPALITY</t>
  </si>
  <si>
    <t>90mm dia. Class 16</t>
  </si>
  <si>
    <t>STAND PIPES</t>
  </si>
  <si>
    <t xml:space="preserve">a) LW systems Break pressure tanks model 04LW10 (or similar approved) </t>
  </si>
  <si>
    <t>(i) 25 mm Ø ND, PN 16</t>
  </si>
  <si>
    <t>(ii) 50 mm Ø ND, PN 16</t>
  </si>
  <si>
    <t>(i) 75 mm Ø ND, PN 16</t>
  </si>
  <si>
    <t>(ii) 90 mm Ø ND, PN 16</t>
  </si>
  <si>
    <t>(iii) 110 mm Ø ND, PN 16</t>
  </si>
  <si>
    <t>(ii) 80 mm Ø ND</t>
  </si>
  <si>
    <t>mPVC Pipes</t>
  </si>
  <si>
    <t>50mm dia. Class 12</t>
  </si>
  <si>
    <t>63mm dia. Class 12</t>
  </si>
  <si>
    <t>Supply and install iSOLATION valves as directed by the Engineer. Rate to include for all excavations, adaptors, equal tee, reducers, isolation valve, lockable precast ring chamber, cast iron lid, complete, for the following pipe diameters :</t>
  </si>
  <si>
    <t>BENDS : M-PVC</t>
  </si>
  <si>
    <t xml:space="preserve">75 mm Dia </t>
  </si>
  <si>
    <t xml:space="preserve">Bend 11.25⁰ </t>
  </si>
  <si>
    <t xml:space="preserve">Bend 22.5⁰ </t>
  </si>
  <si>
    <t xml:space="preserve">Bend 45⁰ </t>
  </si>
  <si>
    <t xml:space="preserve">Bend 90⁰ </t>
  </si>
  <si>
    <t xml:space="preserve">90 mm Dia </t>
  </si>
  <si>
    <t xml:space="preserve">110 mm Dia </t>
  </si>
  <si>
    <t>EQUAL TEES :M-PVC</t>
  </si>
  <si>
    <t>110mm dia.</t>
  </si>
  <si>
    <t>REDUCER  :M-PVC</t>
  </si>
  <si>
    <t>75mm Dia x 50mm Dia</t>
  </si>
  <si>
    <t>75mm Dia x 63mm Dia</t>
  </si>
  <si>
    <t>90mm Dia x 50mm Dia</t>
  </si>
  <si>
    <t>90mm Dia x 63mm Dia</t>
  </si>
  <si>
    <t>90mm Dia x 75mm Dia</t>
  </si>
  <si>
    <t>110mm Dia x 50mm Dia</t>
  </si>
  <si>
    <t>110mm Dia x 63mm Dia</t>
  </si>
  <si>
    <t>110mm Dia x 75mm Dia</t>
  </si>
  <si>
    <t>110mm Dia x 90mm Dia</t>
  </si>
  <si>
    <t>Supply and install all HDPe pipes,couplings,elbows and reducers</t>
  </si>
  <si>
    <t>REDUCER  :HDPE</t>
  </si>
  <si>
    <t>63mm Dia x 50mm Dia</t>
  </si>
  <si>
    <t>EQUAL TEES :HDPe</t>
  </si>
  <si>
    <t>50mm dia.</t>
  </si>
  <si>
    <t>63mm dia.</t>
  </si>
  <si>
    <t>`</t>
  </si>
  <si>
    <t>GABIONS</t>
  </si>
  <si>
    <t>Geotechnical Investigation</t>
  </si>
  <si>
    <t>Survey</t>
  </si>
  <si>
    <t>ISD</t>
  </si>
  <si>
    <t>ECO</t>
  </si>
  <si>
    <t>OHS</t>
  </si>
  <si>
    <t>Disbursements (Travelling, Printing, Binding etc)</t>
  </si>
  <si>
    <t>PIPE TRENCHES</t>
  </si>
  <si>
    <t>BOREHOLE WATER TREATMENT PLANT</t>
  </si>
  <si>
    <t>PUMPING REQUIREMENTS (includes pump, generator, building structures, mechanical and electrical works)</t>
  </si>
  <si>
    <t>300KL RESERVOIRS</t>
  </si>
  <si>
    <t>ELECTRICITY APPLICATION AND INSTALLATION</t>
  </si>
  <si>
    <t>0% CONTINGENCIES</t>
  </si>
  <si>
    <t>KSD LOCAL MUNICIPALITY</t>
  </si>
  <si>
    <t>PHASE 1 SCOPE</t>
  </si>
  <si>
    <t>OVERALL PROJECT</t>
  </si>
  <si>
    <t>PUMP REQUIREMENTS</t>
  </si>
  <si>
    <t>Construct and complete pump house, generator room including rehabilitation to building structures, mechanica and electrical works</t>
  </si>
  <si>
    <t>Supply and Install borehole water treatment plant as per supplier's or manufacture's specifications</t>
  </si>
  <si>
    <t>STEEL RESERVOIR</t>
  </si>
  <si>
    <r>
      <t>Supply and erect a 300</t>
    </r>
    <r>
      <rPr>
        <b/>
        <u/>
        <sz val="10"/>
        <rFont val="Arial"/>
        <family val="2"/>
      </rPr>
      <t>Kl</t>
    </r>
    <r>
      <rPr>
        <sz val="10"/>
        <rFont val="Arial"/>
        <family val="2"/>
      </rPr>
      <t xml:space="preserve">  steel reservoir complete. Rate to include for all excavations, concrete bases, inlet and outlet pipes, overflow pipe, access lid,  etc. </t>
    </r>
  </si>
  <si>
    <t>ELECTRICITY</t>
  </si>
  <si>
    <t>13.1.1</t>
  </si>
  <si>
    <t>Electricity application and installation</t>
  </si>
  <si>
    <t>SECTION13 : ELECTRICITY</t>
  </si>
  <si>
    <t>Prov-Sum</t>
  </si>
  <si>
    <t>9.2.1</t>
  </si>
  <si>
    <t>9.1.2</t>
  </si>
  <si>
    <t>SECTION 9 : VALVES</t>
  </si>
  <si>
    <t>SECTION 10 : STANDPIPES</t>
  </si>
  <si>
    <t>5% CONTINGENCIES</t>
  </si>
  <si>
    <t>1.4</t>
  </si>
  <si>
    <t>1.4,1</t>
  </si>
  <si>
    <t>1.4,2</t>
  </si>
  <si>
    <t>1.4,3</t>
  </si>
  <si>
    <t>1.4,4</t>
  </si>
  <si>
    <t>Contract No. ORTDM SCMU 22-25/26</t>
  </si>
  <si>
    <t>Rate Only</t>
  </si>
  <si>
    <t>SECTION 6</t>
  </si>
  <si>
    <t>6.1,2</t>
  </si>
  <si>
    <t>6.1,2.1</t>
  </si>
  <si>
    <t>6.1,2.2</t>
  </si>
  <si>
    <t>6.1,2.3</t>
  </si>
  <si>
    <t>6.1,2.4</t>
  </si>
  <si>
    <t>6.1,2.5</t>
  </si>
  <si>
    <t>6.3</t>
  </si>
  <si>
    <t>6,3,1</t>
  </si>
  <si>
    <t>6.3.1,1</t>
  </si>
  <si>
    <t>6.3.1,2</t>
  </si>
  <si>
    <t>6.3.1.3</t>
  </si>
  <si>
    <t>6.3.1.4</t>
  </si>
  <si>
    <t>6.3.2</t>
  </si>
  <si>
    <t>6.3.3</t>
  </si>
  <si>
    <t>6.8</t>
  </si>
  <si>
    <t>6.8.1</t>
  </si>
  <si>
    <t>6.9</t>
  </si>
  <si>
    <t>6.6.3</t>
  </si>
  <si>
    <t>6.6.4</t>
  </si>
  <si>
    <t>6.6.5</t>
  </si>
  <si>
    <t>6.6.6</t>
  </si>
  <si>
    <t>6.6.7</t>
  </si>
  <si>
    <t>6.6.8</t>
  </si>
  <si>
    <t>6.6.9</t>
  </si>
  <si>
    <t>6.3.2.1</t>
  </si>
  <si>
    <t>6.3.2.2</t>
  </si>
  <si>
    <t>6.3.2.3</t>
  </si>
  <si>
    <t>6.3.2.4</t>
  </si>
  <si>
    <t>6.3.3.1</t>
  </si>
  <si>
    <t>6.3.3.2</t>
  </si>
  <si>
    <t>6.3.3.3</t>
  </si>
  <si>
    <t>6.3.3.4</t>
  </si>
  <si>
    <t>6.4.2</t>
  </si>
  <si>
    <t>6.4.3</t>
  </si>
  <si>
    <t>SECTION 7</t>
  </si>
  <si>
    <t>SECTION 8</t>
  </si>
  <si>
    <t>8.2</t>
  </si>
  <si>
    <t>Percetange adjustment  to item 8.1 above.</t>
  </si>
  <si>
    <t>SECTION 9</t>
  </si>
  <si>
    <t>9.1</t>
  </si>
  <si>
    <t>9.2</t>
  </si>
  <si>
    <t xml:space="preserve">LW Systems Break pressure tanks (or similar approved) </t>
  </si>
  <si>
    <t>9.1.1.1</t>
  </si>
  <si>
    <t>9.1.2.1</t>
  </si>
  <si>
    <t>9.1.2.2</t>
  </si>
  <si>
    <t>9.1.3</t>
  </si>
  <si>
    <t>9.1.3.1</t>
  </si>
  <si>
    <t>9.1.3.2</t>
  </si>
  <si>
    <t>9.1.3.3</t>
  </si>
  <si>
    <t>SECTION 4</t>
  </si>
  <si>
    <t>Up to and including 110mm diameter for total trench depth:</t>
  </si>
  <si>
    <t>Extra over item for 3.1.1.1.1 to 3.1.1.1.3  for Excavation in :</t>
  </si>
  <si>
    <t>Prov Sum</t>
  </si>
  <si>
    <t>Allow for investigation and repairs to the existing services including pipes, fittings and standpipe to make them function properly again</t>
  </si>
  <si>
    <t>SECTION 1</t>
  </si>
  <si>
    <t>2) Hard Rock (using breaker or approved equipment)</t>
  </si>
  <si>
    <t>3.1.2</t>
  </si>
  <si>
    <t>3.1.2.1</t>
  </si>
  <si>
    <t>3.1.2.2</t>
  </si>
  <si>
    <t>3.1.3</t>
  </si>
  <si>
    <t>3.1.3.1</t>
  </si>
  <si>
    <t>3.1.3.2</t>
  </si>
  <si>
    <t>3.1.4</t>
  </si>
  <si>
    <t>3.1.5</t>
  </si>
  <si>
    <t>3.1.5.1</t>
  </si>
  <si>
    <t>Reinstate existing gravel layer works on road crossings :</t>
  </si>
  <si>
    <t xml:space="preserve">Use G5 or similar approved gravel material to reinstate road crossing             </t>
  </si>
  <si>
    <t>SECTION 2</t>
  </si>
  <si>
    <t>SECTION 3</t>
  </si>
  <si>
    <t>SECTION 5</t>
  </si>
  <si>
    <t>SECTION 10</t>
  </si>
  <si>
    <t>MNCWASA WATER SUPPLY PHASE 1</t>
  </si>
  <si>
    <t>Total Brought Forward</t>
  </si>
  <si>
    <t>Total Carried Forward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</si>
</sst>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_ &quot;R&quot;\ * #,##0.00_ ;_ &quot;R&quot;\ * \-#,##0.00_ ;_ &quot;R&quot;\ * &quot;-&quot;??_ ;_ @_ "/>
    <numFmt numFmtId="165" formatCode="_ * #,##0.00_ ;_ * \-#,##0.00_ ;_ * &quot;-&quot;??_ ;_ @_ "/>
    <numFmt numFmtId="166" formatCode="_ * #,##0_ ;_ * \-#,##0_ ;_ * &quot;-&quot;??_ ;_ @_ "/>
    <numFmt numFmtId="167" formatCode="0.0"/>
    <numFmt numFmtId="168" formatCode="&quot;R&quot;\ #,##0"/>
    <numFmt numFmtId="169" formatCode="&quot;R&quot;\ #,##0.00"/>
    <numFmt numFmtId="170" formatCode="&quot;R&quot;#,##0.00"/>
    <numFmt numFmtId="171" formatCode="[$R-434]\ #,##0.00"/>
    <numFmt numFmtId="172" formatCode="&quot;R&quot;#,##0.00;[Red]&quot;R&quot;#,##0.00"/>
  </numFmts>
  <fonts count="21" x14ac:knownFonts="1">
    <font>
      <sz val="11"/>
      <color theme="1"/>
      <name val="Calibri"/>
      <family val="2"/>
      <scheme val="minor"/>
    </font>
    <font>
      <sz val="10"/>
      <name val="Arial"/>
      <family val="2"/>
    </font>
    <font>
      <b/>
      <sz val="10"/>
      <name val="Arial"/>
      <family val="2"/>
    </font>
    <font>
      <b/>
      <u/>
      <sz val="10"/>
      <name val="Arial"/>
      <family val="2"/>
    </font>
    <font>
      <sz val="10"/>
      <color rgb="FFFF0000"/>
      <name val="Arial"/>
      <family val="2"/>
    </font>
    <font>
      <u/>
      <sz val="10"/>
      <name val="Arial"/>
      <family val="2"/>
    </font>
    <font>
      <sz val="3"/>
      <name val="Arial"/>
      <family val="2"/>
    </font>
    <font>
      <sz val="1"/>
      <name val="Arial"/>
      <family val="2"/>
    </font>
    <font>
      <sz val="11"/>
      <color theme="1"/>
      <name val="Calibri"/>
      <family val="2"/>
      <scheme val="minor"/>
    </font>
    <font>
      <sz val="11"/>
      <color rgb="FF006100"/>
      <name val="Calibri"/>
      <family val="2"/>
      <scheme val="minor"/>
    </font>
    <font>
      <b/>
      <u/>
      <sz val="10"/>
      <color theme="1"/>
      <name val="Arial"/>
      <family val="2"/>
    </font>
    <font>
      <sz val="10"/>
      <color theme="1"/>
      <name val="Arial"/>
      <family val="2"/>
    </font>
    <font>
      <b/>
      <sz val="10"/>
      <color theme="1"/>
      <name val="Arial"/>
      <family val="2"/>
    </font>
    <font>
      <u/>
      <sz val="10"/>
      <color theme="1"/>
      <name val="Arial"/>
      <family val="2"/>
    </font>
    <font>
      <sz val="8"/>
      <name val="Arial"/>
      <family val="2"/>
    </font>
    <font>
      <vertAlign val="superscript"/>
      <sz val="10"/>
      <name val="Arial"/>
      <family val="2"/>
    </font>
    <font>
      <sz val="10"/>
      <color theme="1"/>
      <name val="Calibri"/>
      <family val="2"/>
      <scheme val="minor"/>
    </font>
    <font>
      <b/>
      <sz val="10"/>
      <color theme="1"/>
      <name val="Calibri"/>
      <family val="2"/>
      <scheme val="minor"/>
    </font>
    <font>
      <b/>
      <sz val="11"/>
      <color theme="1"/>
      <name val="Calibri"/>
      <family val="2"/>
      <scheme val="minor"/>
    </font>
    <font>
      <sz val="11"/>
      <color rgb="FFFF0000"/>
      <name val="Calibri"/>
      <family val="2"/>
      <scheme val="minor"/>
    </font>
    <font>
      <sz val="12"/>
      <name val="Arial"/>
      <family val="2"/>
    </font>
  </fonts>
  <fills count="7">
    <fill>
      <patternFill patternType="none"/>
    </fill>
    <fill>
      <patternFill patternType="gray125"/>
    </fill>
    <fill>
      <patternFill patternType="solid">
        <fgColor rgb="FFC6EFCE"/>
      </patternFill>
    </fill>
    <fill>
      <patternFill patternType="solid">
        <fgColor theme="0"/>
        <bgColor indexed="64"/>
      </patternFill>
    </fill>
    <fill>
      <patternFill patternType="solid">
        <fgColor rgb="FFFFFF00"/>
        <bgColor indexed="64"/>
      </patternFill>
    </fill>
    <fill>
      <patternFill patternType="solid">
        <fgColor theme="8" tint="0.59999389629810485"/>
        <bgColor indexed="64"/>
      </patternFill>
    </fill>
    <fill>
      <patternFill patternType="solid">
        <fgColor theme="0" tint="-0.14999847407452621"/>
        <bgColor indexed="64"/>
      </patternFill>
    </fill>
  </fills>
  <borders count="35">
    <border>
      <left/>
      <right/>
      <top/>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style="double">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double">
        <color indexed="64"/>
      </right>
      <top style="double">
        <color indexed="64"/>
      </top>
      <bottom/>
      <diagonal/>
    </border>
    <border>
      <left style="double">
        <color indexed="64"/>
      </left>
      <right style="thin">
        <color indexed="64"/>
      </right>
      <top/>
      <bottom/>
      <diagonal/>
    </border>
    <border>
      <left style="thin">
        <color indexed="64"/>
      </left>
      <right style="double">
        <color indexed="64"/>
      </right>
      <top/>
      <bottom/>
      <diagonal/>
    </border>
    <border>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double">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double">
        <color indexed="64"/>
      </right>
      <top/>
      <bottom style="double">
        <color indexed="64"/>
      </bottom>
      <diagonal/>
    </border>
    <border>
      <left style="double">
        <color indexed="64"/>
      </left>
      <right style="thin">
        <color indexed="64"/>
      </right>
      <top style="thin">
        <color indexed="64"/>
      </top>
      <bottom style="double">
        <color indexed="64"/>
      </bottom>
      <diagonal/>
    </border>
    <border>
      <left/>
      <right/>
      <top style="double">
        <color indexed="64"/>
      </top>
      <bottom/>
      <diagonal/>
    </border>
    <border>
      <left style="double">
        <color indexed="64"/>
      </left>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double">
        <color indexed="64"/>
      </top>
      <bottom/>
      <diagonal/>
    </border>
    <border>
      <left style="thin">
        <color indexed="64"/>
      </left>
      <right/>
      <top/>
      <bottom style="double">
        <color indexed="64"/>
      </bottom>
      <diagonal/>
    </border>
    <border>
      <left style="thin">
        <color indexed="64"/>
      </left>
      <right/>
      <top style="thin">
        <color indexed="64"/>
      </top>
      <bottom style="double">
        <color indexed="64"/>
      </bottom>
      <diagonal/>
    </border>
    <border>
      <left/>
      <right style="double">
        <color auto="1"/>
      </right>
      <top/>
      <bottom/>
      <diagonal/>
    </border>
    <border>
      <left/>
      <right style="thin">
        <color indexed="64"/>
      </right>
      <top style="double">
        <color indexed="64"/>
      </top>
      <bottom/>
      <diagonal/>
    </border>
    <border>
      <left/>
      <right style="thin">
        <color indexed="64"/>
      </right>
      <top/>
      <bottom style="double">
        <color indexed="64"/>
      </bottom>
      <diagonal/>
    </border>
    <border>
      <left/>
      <right/>
      <top style="thin">
        <color indexed="64"/>
      </top>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s>
  <cellStyleXfs count="18">
    <xf numFmtId="0" fontId="0" fillId="0" borderId="0"/>
    <xf numFmtId="0" fontId="1" fillId="0" borderId="0"/>
    <xf numFmtId="165" fontId="1" fillId="0" borderId="0" applyFont="0" applyFill="0" applyBorder="0" applyAlignment="0" applyProtection="0"/>
    <xf numFmtId="0" fontId="9" fillId="2" borderId="0" applyNumberFormat="0" applyBorder="0" applyAlignment="0" applyProtection="0"/>
    <xf numFmtId="0" fontId="8" fillId="0" borderId="0"/>
    <xf numFmtId="0" fontId="1" fillId="0" borderId="0" applyNumberFormat="0" applyFont="0" applyFill="0" applyBorder="0" applyAlignment="0" applyProtection="0">
      <alignment vertical="top"/>
    </xf>
    <xf numFmtId="0" fontId="1" fillId="0" borderId="0" applyNumberFormat="0" applyFont="0" applyFill="0" applyBorder="0" applyAlignment="0" applyProtection="0">
      <alignment vertical="top"/>
    </xf>
    <xf numFmtId="0" fontId="1" fillId="0" borderId="0" applyNumberFormat="0" applyFont="0" applyFill="0" applyBorder="0" applyAlignment="0" applyProtection="0">
      <alignment vertical="top"/>
    </xf>
    <xf numFmtId="0" fontId="1" fillId="0" borderId="0" applyNumberFormat="0" applyFont="0" applyFill="0" applyBorder="0" applyAlignment="0" applyProtection="0">
      <alignment vertical="top"/>
    </xf>
    <xf numFmtId="0" fontId="1" fillId="0" borderId="0" applyNumberFormat="0" applyFont="0" applyFill="0" applyBorder="0" applyAlignment="0" applyProtection="0">
      <alignment vertical="top"/>
    </xf>
    <xf numFmtId="0" fontId="1" fillId="0" borderId="0" applyNumberFormat="0" applyFont="0" applyFill="0" applyBorder="0" applyAlignment="0" applyProtection="0">
      <alignment vertical="top"/>
    </xf>
    <xf numFmtId="0" fontId="1" fillId="0" borderId="0" applyNumberFormat="0" applyFont="0" applyFill="0" applyBorder="0" applyAlignment="0" applyProtection="0">
      <alignment vertical="top"/>
    </xf>
    <xf numFmtId="165" fontId="8" fillId="0" borderId="0" applyFont="0" applyFill="0" applyBorder="0" applyAlignment="0" applyProtection="0"/>
    <xf numFmtId="9" fontId="8" fillId="0" borderId="0" applyFont="0" applyFill="0" applyBorder="0" applyAlignment="0" applyProtection="0"/>
    <xf numFmtId="164" fontId="1" fillId="0" borderId="0" applyFont="0" applyFill="0" applyBorder="0" applyAlignment="0" applyProtection="0"/>
    <xf numFmtId="0" fontId="1" fillId="0" borderId="0"/>
    <xf numFmtId="165" fontId="1" fillId="0" borderId="0" applyFont="0" applyFill="0" applyBorder="0" applyAlignment="0" applyProtection="0"/>
    <xf numFmtId="0" fontId="20" fillId="0" borderId="0"/>
  </cellStyleXfs>
  <cellXfs count="491">
    <xf numFmtId="0" fontId="0" fillId="0" borderId="0" xfId="0"/>
    <xf numFmtId="0" fontId="1" fillId="0" borderId="3" xfId="1" applyBorder="1" applyAlignment="1">
      <alignment vertical="center" wrapText="1"/>
    </xf>
    <xf numFmtId="0" fontId="1" fillId="0" borderId="3" xfId="1" applyBorder="1" applyAlignment="1">
      <alignment horizontal="center" vertical="center" wrapText="1"/>
    </xf>
    <xf numFmtId="0" fontId="1" fillId="0" borderId="3" xfId="1" applyBorder="1" applyAlignment="1">
      <alignment horizontal="left" vertical="center" wrapText="1"/>
    </xf>
    <xf numFmtId="0" fontId="1" fillId="0" borderId="3" xfId="0" applyFont="1" applyBorder="1" applyAlignment="1">
      <alignment horizontal="left" vertical="top" wrapText="1"/>
    </xf>
    <xf numFmtId="0" fontId="1" fillId="0" borderId="0" xfId="0" applyFont="1" applyAlignment="1">
      <alignment vertical="top"/>
    </xf>
    <xf numFmtId="0" fontId="6" fillId="0" borderId="0" xfId="0" applyFont="1" applyAlignment="1">
      <alignment vertical="top"/>
    </xf>
    <xf numFmtId="0" fontId="3" fillId="0" borderId="0" xfId="0" applyFont="1" applyAlignment="1">
      <alignment horizontal="left" vertical="top"/>
    </xf>
    <xf numFmtId="0" fontId="1" fillId="0" borderId="0" xfId="0" applyFont="1" applyAlignment="1">
      <alignment horizontal="left" vertical="top"/>
    </xf>
    <xf numFmtId="0" fontId="6" fillId="0" borderId="0" xfId="0" applyFont="1" applyAlignment="1">
      <alignment horizontal="left" vertical="top"/>
    </xf>
    <xf numFmtId="0" fontId="7" fillId="0" borderId="0" xfId="0" applyFont="1" applyAlignment="1">
      <alignment vertical="top"/>
    </xf>
    <xf numFmtId="0" fontId="6" fillId="0" borderId="0" xfId="0" applyFont="1" applyAlignment="1">
      <alignment vertical="top" wrapText="1"/>
    </xf>
    <xf numFmtId="0" fontId="7" fillId="0" borderId="0" xfId="0" applyFont="1" applyAlignment="1">
      <alignment vertical="center"/>
    </xf>
    <xf numFmtId="0" fontId="1" fillId="0" borderId="0" xfId="0" applyFont="1" applyAlignment="1">
      <alignment vertical="center"/>
    </xf>
    <xf numFmtId="0" fontId="11" fillId="0" borderId="3" xfId="0" applyFont="1" applyBorder="1" applyAlignment="1">
      <alignment horizontal="left" vertical="top" wrapText="1"/>
    </xf>
    <xf numFmtId="0" fontId="13" fillId="0" borderId="3" xfId="0" applyFont="1" applyBorder="1" applyAlignment="1">
      <alignment horizontal="left" vertical="top" wrapText="1"/>
    </xf>
    <xf numFmtId="0" fontId="1" fillId="0" borderId="3" xfId="0" applyFont="1" applyBorder="1" applyAlignment="1">
      <alignment horizontal="left" vertical="top"/>
    </xf>
    <xf numFmtId="0" fontId="1" fillId="0" borderId="3" xfId="3" applyFont="1" applyFill="1" applyBorder="1" applyAlignment="1">
      <alignment horizontal="left" vertical="top" wrapText="1"/>
    </xf>
    <xf numFmtId="0" fontId="2" fillId="0" borderId="3" xfId="4" applyFont="1" applyBorder="1" applyAlignment="1">
      <alignment horizontal="left" vertical="center" wrapText="1"/>
    </xf>
    <xf numFmtId="0" fontId="1" fillId="0" borderId="3" xfId="4" applyFont="1" applyBorder="1" applyAlignment="1">
      <alignment horizontal="left" vertical="center" wrapText="1"/>
    </xf>
    <xf numFmtId="0" fontId="5" fillId="0" borderId="3" xfId="4" applyFont="1" applyBorder="1" applyAlignment="1">
      <alignment horizontal="left" vertical="center" wrapText="1"/>
    </xf>
    <xf numFmtId="0" fontId="1" fillId="0" borderId="3" xfId="7" applyBorder="1" applyAlignment="1">
      <alignment horizontal="left" vertical="top"/>
    </xf>
    <xf numFmtId="0" fontId="1" fillId="0" borderId="3" xfId="10" applyBorder="1" applyAlignment="1">
      <alignment horizontal="left" vertical="top"/>
    </xf>
    <xf numFmtId="0" fontId="11" fillId="0" borderId="3" xfId="0" applyFont="1" applyBorder="1" applyAlignment="1">
      <alignment horizontal="center" vertical="top" wrapText="1"/>
    </xf>
    <xf numFmtId="0" fontId="11" fillId="0" borderId="3" xfId="0" applyFont="1" applyBorder="1" applyAlignment="1">
      <alignment horizontal="left" vertical="top" wrapText="1" indent="1"/>
    </xf>
    <xf numFmtId="0" fontId="2" fillId="0" borderId="3" xfId="0" applyFont="1" applyBorder="1" applyAlignment="1">
      <alignment horizontal="left" vertical="top" wrapText="1"/>
    </xf>
    <xf numFmtId="0" fontId="5" fillId="0" borderId="3" xfId="7" applyFont="1" applyBorder="1" applyAlignment="1">
      <alignment horizontal="left" vertical="top" wrapText="1"/>
    </xf>
    <xf numFmtId="0" fontId="1" fillId="0" borderId="3" xfId="10" applyBorder="1" applyAlignment="1">
      <alignment horizontal="left" vertical="top" wrapText="1"/>
    </xf>
    <xf numFmtId="0" fontId="1" fillId="0" borderId="0" xfId="0" applyFont="1" applyAlignment="1">
      <alignment vertical="top" wrapText="1"/>
    </xf>
    <xf numFmtId="0" fontId="11" fillId="0" borderId="3" xfId="0" applyFont="1" applyBorder="1" applyAlignment="1">
      <alignment horizontal="center" vertical="center" wrapText="1"/>
    </xf>
    <xf numFmtId="0" fontId="13" fillId="0" borderId="0" xfId="1" applyFont="1" applyAlignment="1">
      <alignment horizontal="left" vertical="center" wrapText="1"/>
    </xf>
    <xf numFmtId="0" fontId="11" fillId="0" borderId="0" xfId="1" applyFont="1" applyAlignment="1">
      <alignment horizontal="left" vertical="center" wrapText="1"/>
    </xf>
    <xf numFmtId="0" fontId="1" fillId="0" borderId="4" xfId="0" applyFont="1" applyBorder="1" applyAlignment="1">
      <alignment horizontal="left" vertical="top"/>
    </xf>
    <xf numFmtId="1" fontId="1" fillId="0" borderId="0" xfId="0" applyNumberFormat="1" applyFont="1" applyAlignment="1">
      <alignment vertical="top" wrapText="1"/>
    </xf>
    <xf numFmtId="0" fontId="14" fillId="3" borderId="4" xfId="0" applyFont="1" applyFill="1" applyBorder="1" applyAlignment="1">
      <alignment horizontal="left" vertical="top" wrapText="1"/>
    </xf>
    <xf numFmtId="0" fontId="1" fillId="3" borderId="4" xfId="0" applyFont="1" applyFill="1" applyBorder="1" applyAlignment="1">
      <alignment horizontal="left" vertical="top"/>
    </xf>
    <xf numFmtId="0" fontId="11" fillId="3" borderId="3" xfId="0" applyFont="1" applyFill="1" applyBorder="1" applyAlignment="1">
      <alignment horizontal="left" vertical="top" wrapText="1"/>
    </xf>
    <xf numFmtId="0" fontId="11" fillId="3" borderId="3" xfId="0" applyFont="1" applyFill="1" applyBorder="1" applyAlignment="1">
      <alignment horizontal="center" vertical="top" wrapText="1"/>
    </xf>
    <xf numFmtId="0" fontId="1" fillId="0" borderId="3" xfId="3" applyFont="1" applyFill="1" applyBorder="1" applyAlignment="1">
      <alignment horizontal="left" vertical="top" wrapText="1" indent="1"/>
    </xf>
    <xf numFmtId="0" fontId="2" fillId="3" borderId="3" xfId="4" applyFont="1" applyFill="1" applyBorder="1" applyAlignment="1">
      <alignment horizontal="left" vertical="top" wrapText="1"/>
    </xf>
    <xf numFmtId="0" fontId="1" fillId="3" borderId="3" xfId="4" applyFont="1" applyFill="1" applyBorder="1" applyAlignment="1">
      <alignment horizontal="left" vertical="top" wrapText="1"/>
    </xf>
    <xf numFmtId="0" fontId="1" fillId="3" borderId="3" xfId="7" applyFill="1" applyBorder="1" applyAlignment="1">
      <alignment horizontal="left" vertical="top"/>
    </xf>
    <xf numFmtId="0" fontId="1" fillId="3" borderId="3" xfId="7" applyFill="1" applyBorder="1" applyAlignment="1">
      <alignment horizontal="left" vertical="top" wrapText="1"/>
    </xf>
    <xf numFmtId="0" fontId="11" fillId="3" borderId="3" xfId="0" applyFont="1" applyFill="1" applyBorder="1" applyAlignment="1">
      <alignment horizontal="left" vertical="top"/>
    </xf>
    <xf numFmtId="0" fontId="6" fillId="0" borderId="3" xfId="0" applyFont="1" applyBorder="1" applyAlignment="1">
      <alignment horizontal="left" vertical="top" wrapText="1"/>
    </xf>
    <xf numFmtId="0" fontId="1" fillId="0" borderId="3" xfId="3" applyFont="1" applyFill="1" applyBorder="1" applyAlignment="1">
      <alignment vertical="top" wrapText="1"/>
    </xf>
    <xf numFmtId="0" fontId="10" fillId="3" borderId="3" xfId="1" applyFont="1" applyFill="1" applyBorder="1" applyAlignment="1">
      <alignment vertical="top" wrapText="1"/>
    </xf>
    <xf numFmtId="0" fontId="11" fillId="3" borderId="3" xfId="1" applyFont="1" applyFill="1" applyBorder="1" applyAlignment="1">
      <alignment vertical="top" wrapText="1"/>
    </xf>
    <xf numFmtId="0" fontId="13" fillId="3" borderId="3" xfId="1" applyFont="1" applyFill="1" applyBorder="1" applyAlignment="1">
      <alignment vertical="center" wrapText="1"/>
    </xf>
    <xf numFmtId="0" fontId="1" fillId="0" borderId="3" xfId="4" applyFont="1" applyBorder="1" applyAlignment="1">
      <alignment horizontal="center" vertical="center" wrapText="1"/>
    </xf>
    <xf numFmtId="0" fontId="11" fillId="3" borderId="3" xfId="1" applyFont="1" applyFill="1" applyBorder="1" applyAlignment="1">
      <alignment horizontal="left" wrapText="1"/>
    </xf>
    <xf numFmtId="0" fontId="1" fillId="0" borderId="3" xfId="1" applyBorder="1" applyAlignment="1">
      <alignment horizontal="left" wrapText="1"/>
    </xf>
    <xf numFmtId="0" fontId="6" fillId="0" borderId="0" xfId="0" applyFont="1" applyAlignment="1">
      <alignment vertical="center"/>
    </xf>
    <xf numFmtId="0" fontId="1" fillId="0" borderId="3" xfId="0" applyFont="1" applyBorder="1" applyAlignment="1">
      <alignment horizontal="left" vertical="center" wrapText="1"/>
    </xf>
    <xf numFmtId="9" fontId="1" fillId="0" borderId="3" xfId="1" applyNumberFormat="1" applyBorder="1" applyAlignment="1">
      <alignment horizontal="center" vertical="center" wrapText="1"/>
    </xf>
    <xf numFmtId="0" fontId="1" fillId="0" borderId="3" xfId="0" applyFont="1" applyBorder="1" applyAlignment="1">
      <alignment horizontal="center" vertical="center" wrapText="1"/>
    </xf>
    <xf numFmtId="0" fontId="1" fillId="0" borderId="14" xfId="0" applyFont="1" applyBorder="1" applyAlignment="1">
      <alignment horizontal="left" vertical="top" wrapText="1"/>
    </xf>
    <xf numFmtId="0" fontId="1" fillId="3" borderId="14" xfId="0" applyFont="1" applyFill="1" applyBorder="1" applyAlignment="1">
      <alignment horizontal="left" vertical="top" wrapText="1"/>
    </xf>
    <xf numFmtId="0" fontId="1" fillId="0" borderId="9" xfId="0" applyFont="1" applyBorder="1" applyAlignment="1">
      <alignment horizontal="left" vertical="center"/>
    </xf>
    <xf numFmtId="0" fontId="1" fillId="0" borderId="10" xfId="0" applyFont="1" applyBorder="1" applyAlignment="1">
      <alignment horizontal="right" vertical="center"/>
    </xf>
    <xf numFmtId="0" fontId="6" fillId="0" borderId="14" xfId="0" applyFont="1" applyBorder="1" applyAlignment="1">
      <alignment horizontal="left" vertical="top" wrapText="1"/>
    </xf>
    <xf numFmtId="0" fontId="6" fillId="0" borderId="3" xfId="0" applyFont="1" applyBorder="1" applyAlignment="1">
      <alignment horizontal="left" vertical="center" wrapText="1"/>
    </xf>
    <xf numFmtId="0" fontId="1" fillId="0" borderId="0" xfId="0" applyFont="1" applyAlignment="1">
      <alignment horizontal="center" vertical="center"/>
    </xf>
    <xf numFmtId="0" fontId="6" fillId="0" borderId="0" xfId="0" applyFont="1" applyAlignment="1">
      <alignment horizontal="center" vertical="center"/>
    </xf>
    <xf numFmtId="0" fontId="6" fillId="0" borderId="3" xfId="0" applyFont="1" applyBorder="1" applyAlignment="1">
      <alignment horizontal="center" vertical="center" wrapText="1"/>
    </xf>
    <xf numFmtId="168" fontId="1" fillId="0" borderId="3" xfId="0" applyNumberFormat="1" applyFont="1" applyBorder="1" applyAlignment="1">
      <alignment horizontal="center" vertical="center" wrapText="1"/>
    </xf>
    <xf numFmtId="9" fontId="1" fillId="0" borderId="3" xfId="0" applyNumberFormat="1" applyFont="1" applyBorder="1" applyAlignment="1">
      <alignment horizontal="center" vertical="center" wrapText="1"/>
    </xf>
    <xf numFmtId="0" fontId="1" fillId="0" borderId="10" xfId="0" applyFont="1" applyBorder="1" applyAlignment="1">
      <alignment horizontal="center" vertical="center"/>
    </xf>
    <xf numFmtId="169" fontId="1" fillId="0" borderId="0" xfId="0" applyNumberFormat="1" applyFont="1" applyAlignment="1">
      <alignment horizontal="center" vertical="center"/>
    </xf>
    <xf numFmtId="169" fontId="6" fillId="0" borderId="0" xfId="0" applyNumberFormat="1" applyFont="1" applyAlignment="1">
      <alignment horizontal="center" vertical="center"/>
    </xf>
    <xf numFmtId="0" fontId="5" fillId="0" borderId="3" xfId="1" applyFont="1" applyBorder="1" applyAlignment="1">
      <alignment horizontal="left" vertical="center" wrapText="1"/>
    </xf>
    <xf numFmtId="0" fontId="1" fillId="0" borderId="0" xfId="0" applyFont="1" applyAlignment="1">
      <alignment horizontal="left" vertical="center" wrapText="1"/>
    </xf>
    <xf numFmtId="0" fontId="6" fillId="0" borderId="0" xfId="0" applyFont="1" applyAlignment="1">
      <alignment horizontal="left" vertical="center" wrapText="1"/>
    </xf>
    <xf numFmtId="0" fontId="1" fillId="0" borderId="0" xfId="0" applyFont="1" applyAlignment="1">
      <alignment horizontal="center" vertical="center" wrapText="1"/>
    </xf>
    <xf numFmtId="169" fontId="1" fillId="0" borderId="14" xfId="2" applyNumberFormat="1" applyBorder="1" applyAlignment="1">
      <alignment horizontal="center" vertical="center" wrapText="1"/>
    </xf>
    <xf numFmtId="169" fontId="1" fillId="0" borderId="3" xfId="0" applyNumberFormat="1" applyFont="1" applyBorder="1" applyAlignment="1">
      <alignment horizontal="center" vertical="center" wrapText="1"/>
    </xf>
    <xf numFmtId="0" fontId="1" fillId="0" borderId="2" xfId="2" applyNumberFormat="1" applyBorder="1" applyAlignment="1">
      <alignment horizontal="center" vertical="center" wrapText="1"/>
    </xf>
    <xf numFmtId="0" fontId="1" fillId="3" borderId="2" xfId="2" applyNumberFormat="1" applyFill="1" applyBorder="1" applyAlignment="1">
      <alignment horizontal="center" vertical="center" wrapText="1"/>
    </xf>
    <xf numFmtId="0" fontId="7" fillId="0" borderId="0" xfId="0" applyFont="1" applyAlignment="1">
      <alignment horizontal="center" vertical="center"/>
    </xf>
    <xf numFmtId="169" fontId="1" fillId="0" borderId="0" xfId="0" applyNumberFormat="1" applyFont="1" applyAlignment="1">
      <alignment horizontal="center" vertical="top"/>
    </xf>
    <xf numFmtId="169" fontId="7" fillId="0" borderId="0" xfId="0" applyNumberFormat="1" applyFont="1" applyAlignment="1">
      <alignment horizontal="center" vertical="center"/>
    </xf>
    <xf numFmtId="169" fontId="1" fillId="0" borderId="0" xfId="0" applyNumberFormat="1" applyFont="1" applyAlignment="1">
      <alignment horizontal="center" vertical="top" wrapText="1"/>
    </xf>
    <xf numFmtId="0" fontId="1" fillId="0" borderId="22" xfId="0" applyFont="1" applyBorder="1" applyAlignment="1">
      <alignment vertical="top" wrapText="1"/>
    </xf>
    <xf numFmtId="0" fontId="2" fillId="0" borderId="14" xfId="0" applyFont="1" applyBorder="1" applyAlignment="1">
      <alignment horizontal="left" vertical="top" wrapText="1"/>
    </xf>
    <xf numFmtId="3" fontId="1" fillId="0" borderId="10" xfId="0" applyNumberFormat="1" applyFont="1" applyBorder="1" applyAlignment="1">
      <alignment horizontal="center" vertical="center"/>
    </xf>
    <xf numFmtId="169" fontId="1" fillId="0" borderId="16" xfId="0" applyNumberFormat="1" applyFont="1" applyBorder="1" applyAlignment="1">
      <alignment horizontal="center" vertical="center"/>
    </xf>
    <xf numFmtId="3" fontId="6" fillId="0" borderId="3" xfId="0" applyNumberFormat="1" applyFont="1" applyBorder="1" applyAlignment="1">
      <alignment horizontal="center" vertical="center" wrapText="1"/>
    </xf>
    <xf numFmtId="3" fontId="1" fillId="0" borderId="3" xfId="0" applyNumberFormat="1" applyFont="1" applyBorder="1" applyAlignment="1">
      <alignment horizontal="center" vertical="center" wrapText="1"/>
    </xf>
    <xf numFmtId="3" fontId="1" fillId="3" borderId="3" xfId="0" applyNumberFormat="1" applyFont="1" applyFill="1" applyBorder="1" applyAlignment="1">
      <alignment horizontal="center" vertical="center" wrapText="1"/>
    </xf>
    <xf numFmtId="0" fontId="1" fillId="0" borderId="3" xfId="3" applyFont="1" applyFill="1" applyBorder="1" applyAlignment="1">
      <alignment horizontal="center" vertical="center"/>
    </xf>
    <xf numFmtId="3" fontId="1" fillId="3" borderId="3" xfId="3" applyNumberFormat="1" applyFont="1" applyFill="1" applyBorder="1" applyAlignment="1">
      <alignment horizontal="center" vertical="center"/>
    </xf>
    <xf numFmtId="169" fontId="1" fillId="0" borderId="3" xfId="3" applyNumberFormat="1" applyFont="1" applyFill="1" applyBorder="1" applyAlignment="1">
      <alignment horizontal="center" vertical="center"/>
    </xf>
    <xf numFmtId="0" fontId="1" fillId="0" borderId="22" xfId="0" applyFont="1" applyBorder="1" applyAlignment="1">
      <alignment horizontal="center" vertical="center" wrapText="1"/>
    </xf>
    <xf numFmtId="169" fontId="1" fillId="0" borderId="22" xfId="0" applyNumberFormat="1" applyFont="1" applyBorder="1" applyAlignment="1">
      <alignment horizontal="center" vertical="center" wrapText="1"/>
    </xf>
    <xf numFmtId="169" fontId="1" fillId="0" borderId="0" xfId="0" applyNumberFormat="1" applyFont="1" applyAlignment="1">
      <alignment horizontal="center" vertical="center" wrapText="1"/>
    </xf>
    <xf numFmtId="0" fontId="6" fillId="0" borderId="0" xfId="0" applyFont="1" applyAlignment="1">
      <alignment horizontal="center" vertical="center" wrapText="1"/>
    </xf>
    <xf numFmtId="169" fontId="6" fillId="0" borderId="0" xfId="0" applyNumberFormat="1" applyFont="1" applyAlignment="1">
      <alignment horizontal="center" vertical="center" wrapText="1"/>
    </xf>
    <xf numFmtId="169" fontId="6" fillId="0" borderId="3" xfId="0" applyNumberFormat="1" applyFont="1" applyBorder="1" applyAlignment="1">
      <alignment horizontal="center" vertical="center" wrapText="1"/>
    </xf>
    <xf numFmtId="4" fontId="1" fillId="0" borderId="0" xfId="0" applyNumberFormat="1" applyFont="1" applyAlignment="1">
      <alignment horizontal="center" vertical="center"/>
    </xf>
    <xf numFmtId="4" fontId="6" fillId="0" borderId="0" xfId="0" applyNumberFormat="1" applyFont="1" applyAlignment="1">
      <alignment horizontal="center" vertical="center"/>
    </xf>
    <xf numFmtId="4" fontId="6" fillId="0" borderId="14" xfId="0" applyNumberFormat="1" applyFont="1" applyBorder="1" applyAlignment="1">
      <alignment horizontal="center" vertical="center" wrapText="1"/>
    </xf>
    <xf numFmtId="4" fontId="1" fillId="0" borderId="14" xfId="0" applyNumberFormat="1" applyFont="1" applyBorder="1" applyAlignment="1">
      <alignment horizontal="center" vertical="center" wrapText="1"/>
    </xf>
    <xf numFmtId="4" fontId="1" fillId="0" borderId="3" xfId="0" applyNumberFormat="1" applyFont="1" applyBorder="1" applyAlignment="1">
      <alignment horizontal="center" vertical="center" wrapText="1"/>
    </xf>
    <xf numFmtId="4" fontId="1" fillId="0" borderId="14" xfId="2" applyNumberFormat="1" applyBorder="1" applyAlignment="1">
      <alignment horizontal="center" vertical="center" wrapText="1"/>
    </xf>
    <xf numFmtId="4" fontId="1" fillId="0" borderId="21" xfId="0" applyNumberFormat="1" applyFont="1" applyBorder="1" applyAlignment="1">
      <alignment horizontal="center" vertical="center"/>
    </xf>
    <xf numFmtId="4" fontId="1" fillId="0" borderId="22" xfId="0" applyNumberFormat="1" applyFont="1" applyBorder="1" applyAlignment="1">
      <alignment horizontal="center" vertical="center" wrapText="1"/>
    </xf>
    <xf numFmtId="4" fontId="1" fillId="0" borderId="0" xfId="0" applyNumberFormat="1" applyFont="1" applyAlignment="1">
      <alignment horizontal="center" vertical="center" wrapText="1"/>
    </xf>
    <xf numFmtId="4" fontId="6" fillId="0" borderId="0" xfId="0" applyNumberFormat="1" applyFont="1" applyAlignment="1">
      <alignment horizontal="center" vertical="center" wrapText="1"/>
    </xf>
    <xf numFmtId="4" fontId="7" fillId="0" borderId="0" xfId="0" applyNumberFormat="1" applyFont="1" applyAlignment="1">
      <alignment horizontal="center" vertical="center"/>
    </xf>
    <xf numFmtId="0" fontId="11" fillId="0" borderId="14" xfId="0" applyFont="1" applyBorder="1" applyAlignment="1">
      <alignment horizontal="left" vertical="top" wrapText="1"/>
    </xf>
    <xf numFmtId="0" fontId="1" fillId="0" borderId="3" xfId="4" applyFont="1" applyBorder="1" applyAlignment="1">
      <alignment horizontal="left" vertical="center"/>
    </xf>
    <xf numFmtId="168" fontId="11" fillId="0" borderId="3" xfId="0" applyNumberFormat="1" applyFont="1" applyBorder="1" applyAlignment="1">
      <alignment horizontal="right" vertical="center" wrapText="1"/>
    </xf>
    <xf numFmtId="168" fontId="11" fillId="0" borderId="3" xfId="0" applyNumberFormat="1" applyFont="1" applyBorder="1" applyAlignment="1">
      <alignment horizontal="left" vertical="center" wrapText="1"/>
    </xf>
    <xf numFmtId="169" fontId="11" fillId="0" borderId="3" xfId="0" applyNumberFormat="1" applyFont="1" applyBorder="1" applyAlignment="1">
      <alignment horizontal="right" vertical="center" wrapText="1"/>
    </xf>
    <xf numFmtId="169" fontId="11" fillId="0" borderId="3" xfId="0" applyNumberFormat="1" applyFont="1" applyBorder="1" applyAlignment="1">
      <alignment horizontal="left" vertical="center" wrapText="1"/>
    </xf>
    <xf numFmtId="0" fontId="1" fillId="0" borderId="3" xfId="5" applyBorder="1" applyAlignment="1">
      <alignment horizontal="center" vertical="center"/>
    </xf>
    <xf numFmtId="3" fontId="1" fillId="0" borderId="3" xfId="0" applyNumberFormat="1" applyFont="1" applyBorder="1" applyAlignment="1">
      <alignment horizontal="right" vertical="center" wrapText="1"/>
    </xf>
    <xf numFmtId="0" fontId="1" fillId="0" borderId="3" xfId="6" applyBorder="1" applyAlignment="1">
      <alignment horizontal="left" vertical="center"/>
    </xf>
    <xf numFmtId="0" fontId="1" fillId="0" borderId="3" xfId="4" applyFont="1" applyBorder="1" applyAlignment="1">
      <alignment horizontal="center" vertical="center"/>
    </xf>
    <xf numFmtId="3" fontId="1" fillId="3" borderId="3" xfId="0" applyNumberFormat="1" applyFont="1" applyFill="1" applyBorder="1" applyAlignment="1">
      <alignment horizontal="right" vertical="center" wrapText="1"/>
    </xf>
    <xf numFmtId="169" fontId="1" fillId="0" borderId="3" xfId="0" applyNumberFormat="1" applyFont="1" applyBorder="1" applyAlignment="1">
      <alignment horizontal="right" vertical="center" wrapText="1"/>
    </xf>
    <xf numFmtId="169" fontId="11" fillId="0" borderId="3" xfId="0" applyNumberFormat="1" applyFont="1" applyBorder="1" applyAlignment="1">
      <alignment horizontal="right" vertical="top" wrapText="1"/>
    </xf>
    <xf numFmtId="3" fontId="1" fillId="0" borderId="3" xfId="4" applyNumberFormat="1" applyFont="1" applyBorder="1" applyAlignment="1">
      <alignment horizontal="center" vertical="center"/>
    </xf>
    <xf numFmtId="0" fontId="1" fillId="3" borderId="3" xfId="3" applyFont="1" applyFill="1" applyBorder="1" applyAlignment="1">
      <alignment horizontal="center" vertical="center"/>
    </xf>
    <xf numFmtId="0" fontId="1" fillId="3" borderId="14" xfId="0" applyFont="1" applyFill="1" applyBorder="1" applyAlignment="1">
      <alignment vertical="top" wrapText="1"/>
    </xf>
    <xf numFmtId="9" fontId="11" fillId="3" borderId="3" xfId="0" applyNumberFormat="1" applyFont="1" applyFill="1" applyBorder="1" applyAlignment="1">
      <alignment horizontal="center" vertical="center" wrapText="1"/>
    </xf>
    <xf numFmtId="0" fontId="1" fillId="3" borderId="4" xfId="0" applyFont="1" applyFill="1" applyBorder="1" applyAlignment="1">
      <alignment horizontal="center" vertical="center"/>
    </xf>
    <xf numFmtId="169" fontId="11" fillId="3" borderId="3" xfId="0" applyNumberFormat="1" applyFont="1" applyFill="1" applyBorder="1" applyAlignment="1">
      <alignment horizontal="center" vertical="center"/>
    </xf>
    <xf numFmtId="0" fontId="1" fillId="3" borderId="3" xfId="1" applyFill="1" applyBorder="1" applyAlignment="1">
      <alignment horizontal="center" vertical="center" wrapText="1"/>
    </xf>
    <xf numFmtId="169" fontId="11" fillId="3" borderId="3" xfId="0" applyNumberFormat="1" applyFont="1" applyFill="1" applyBorder="1" applyAlignment="1">
      <alignment horizontal="center" vertical="center" wrapText="1"/>
    </xf>
    <xf numFmtId="0" fontId="1" fillId="3" borderId="3" xfId="0" applyFont="1" applyFill="1" applyBorder="1" applyAlignment="1">
      <alignment horizontal="center" vertical="center"/>
    </xf>
    <xf numFmtId="167" fontId="11" fillId="3" borderId="14" xfId="0" applyNumberFormat="1" applyFont="1" applyFill="1" applyBorder="1" applyAlignment="1">
      <alignment horizontal="left" vertical="top" wrapText="1"/>
    </xf>
    <xf numFmtId="0" fontId="16" fillId="0" borderId="0" xfId="0" applyFont="1"/>
    <xf numFmtId="0" fontId="3" fillId="0" borderId="0" xfId="0" applyFont="1" applyAlignment="1">
      <alignment horizontal="left" vertical="center"/>
    </xf>
    <xf numFmtId="0" fontId="11" fillId="0" borderId="0" xfId="0" applyFont="1" applyAlignment="1">
      <alignment vertical="center"/>
    </xf>
    <xf numFmtId="0" fontId="16" fillId="0" borderId="0" xfId="0" applyFont="1" applyAlignment="1">
      <alignment vertical="center"/>
    </xf>
    <xf numFmtId="0" fontId="11" fillId="0" borderId="0" xfId="0" applyFont="1" applyAlignment="1">
      <alignment horizontal="left" vertical="center"/>
    </xf>
    <xf numFmtId="169" fontId="12" fillId="0" borderId="5" xfId="0" applyNumberFormat="1" applyFont="1" applyBorder="1" applyAlignment="1">
      <alignment horizontal="center" vertical="center" wrapText="1"/>
    </xf>
    <xf numFmtId="0" fontId="16" fillId="0" borderId="2" xfId="0" applyFont="1" applyBorder="1" applyAlignment="1">
      <alignment horizontal="center" vertical="center"/>
    </xf>
    <xf numFmtId="169" fontId="11" fillId="0" borderId="5" xfId="0" applyNumberFormat="1" applyFont="1" applyBorder="1" applyAlignment="1">
      <alignment horizontal="center" vertical="center" wrapText="1"/>
    </xf>
    <xf numFmtId="0" fontId="17" fillId="0" borderId="2" xfId="0" applyFont="1" applyBorder="1" applyAlignment="1">
      <alignment horizontal="center" vertical="center"/>
    </xf>
    <xf numFmtId="0" fontId="17" fillId="0" borderId="7" xfId="0" applyFont="1" applyBorder="1" applyAlignment="1">
      <alignment horizontal="center" vertical="center"/>
    </xf>
    <xf numFmtId="0" fontId="11" fillId="0" borderId="0" xfId="0" applyFont="1" applyAlignment="1">
      <alignment horizontal="center" vertical="center"/>
    </xf>
    <xf numFmtId="0" fontId="16" fillId="0" borderId="0" xfId="0" applyFont="1" applyAlignment="1">
      <alignment horizontal="center" vertical="center"/>
    </xf>
    <xf numFmtId="169" fontId="11" fillId="0" borderId="0" xfId="0" applyNumberFormat="1" applyFont="1" applyAlignment="1">
      <alignment horizontal="center" vertical="center"/>
    </xf>
    <xf numFmtId="0" fontId="16" fillId="0" borderId="6" xfId="0" applyFont="1" applyBorder="1" applyAlignment="1">
      <alignment horizontal="center" vertical="center"/>
    </xf>
    <xf numFmtId="169" fontId="16" fillId="0" borderId="0" xfId="0" applyNumberFormat="1" applyFont="1" applyAlignment="1">
      <alignment horizontal="center" vertical="center"/>
    </xf>
    <xf numFmtId="0" fontId="5" fillId="0" borderId="3" xfId="1" applyFont="1" applyBorder="1" applyAlignment="1">
      <alignment vertical="center" wrapText="1"/>
    </xf>
    <xf numFmtId="0" fontId="2" fillId="0" borderId="3" xfId="1" applyFont="1" applyBorder="1" applyAlignment="1">
      <alignment vertical="center" wrapText="1"/>
    </xf>
    <xf numFmtId="0" fontId="1" fillId="0" borderId="0" xfId="0" applyFont="1" applyAlignment="1">
      <alignment horizontal="left" vertical="center"/>
    </xf>
    <xf numFmtId="0" fontId="6" fillId="0" borderId="0" xfId="0" applyFont="1" applyAlignment="1">
      <alignment horizontal="left" vertical="center"/>
    </xf>
    <xf numFmtId="0" fontId="6" fillId="0" borderId="14" xfId="0" applyFont="1" applyBorder="1" applyAlignment="1">
      <alignment horizontal="left" vertical="center" wrapText="1"/>
    </xf>
    <xf numFmtId="0" fontId="6" fillId="0" borderId="4" xfId="0" applyFont="1" applyBorder="1" applyAlignment="1">
      <alignment horizontal="left" vertical="center" wrapText="1"/>
    </xf>
    <xf numFmtId="168" fontId="1" fillId="0" borderId="3" xfId="0" applyNumberFormat="1" applyFont="1" applyBorder="1" applyAlignment="1">
      <alignment horizontal="right" vertical="center" wrapText="1"/>
    </xf>
    <xf numFmtId="0" fontId="1" fillId="0" borderId="14" xfId="0" applyFont="1" applyBorder="1" applyAlignment="1">
      <alignment horizontal="left" vertical="center" wrapText="1"/>
    </xf>
    <xf numFmtId="0" fontId="1" fillId="3" borderId="14" xfId="0" applyFont="1" applyFill="1" applyBorder="1" applyAlignment="1">
      <alignment horizontal="left" vertical="center" wrapText="1"/>
    </xf>
    <xf numFmtId="0" fontId="1" fillId="0" borderId="10" xfId="0" applyFont="1" applyBorder="1" applyAlignment="1">
      <alignment horizontal="left" vertical="center"/>
    </xf>
    <xf numFmtId="3" fontId="1" fillId="0" borderId="3" xfId="0" applyNumberFormat="1" applyFont="1" applyBorder="1" applyAlignment="1">
      <alignment horizontal="left" vertical="center" wrapText="1"/>
    </xf>
    <xf numFmtId="0" fontId="5" fillId="3" borderId="3" xfId="0" applyFont="1" applyFill="1" applyBorder="1" applyAlignment="1">
      <alignment horizontal="left" vertical="center" wrapText="1"/>
    </xf>
    <xf numFmtId="0" fontId="5" fillId="0" borderId="3" xfId="3" applyFont="1" applyFill="1" applyBorder="1" applyAlignment="1">
      <alignment horizontal="left" vertical="center" wrapText="1"/>
    </xf>
    <xf numFmtId="169" fontId="1" fillId="0" borderId="3" xfId="3" applyNumberFormat="1" applyFont="1" applyFill="1" applyBorder="1" applyAlignment="1">
      <alignment horizontal="right" vertical="center"/>
    </xf>
    <xf numFmtId="0" fontId="1" fillId="0" borderId="3" xfId="0" applyFont="1" applyBorder="1" applyAlignment="1">
      <alignment horizontal="left" vertical="center"/>
    </xf>
    <xf numFmtId="0" fontId="1" fillId="0" borderId="3" xfId="3" applyFont="1" applyFill="1" applyBorder="1" applyAlignment="1">
      <alignment horizontal="left" vertical="center" wrapText="1"/>
    </xf>
    <xf numFmtId="0" fontId="11" fillId="0" borderId="3" xfId="0" applyFont="1" applyBorder="1" applyAlignment="1">
      <alignment horizontal="left" vertical="center" wrapText="1"/>
    </xf>
    <xf numFmtId="0" fontId="5" fillId="0" borderId="3" xfId="0" applyFont="1" applyBorder="1" applyAlignment="1">
      <alignment horizontal="left" vertical="center" wrapText="1"/>
    </xf>
    <xf numFmtId="0" fontId="1" fillId="0" borderId="3" xfId="0" applyFont="1" applyBorder="1" applyAlignment="1">
      <alignment vertical="center" wrapText="1"/>
    </xf>
    <xf numFmtId="0" fontId="1" fillId="3" borderId="3" xfId="0" applyFont="1" applyFill="1" applyBorder="1" applyAlignment="1">
      <alignment horizontal="right" vertical="center" wrapText="1"/>
    </xf>
    <xf numFmtId="168" fontId="1" fillId="0" borderId="3" xfId="0" applyNumberFormat="1" applyFont="1" applyBorder="1" applyAlignment="1">
      <alignment vertical="center" wrapText="1"/>
    </xf>
    <xf numFmtId="169" fontId="1" fillId="0" borderId="3" xfId="0" applyNumberFormat="1" applyFont="1" applyBorder="1" applyAlignment="1">
      <alignment vertical="center" wrapText="1"/>
    </xf>
    <xf numFmtId="3" fontId="1" fillId="0" borderId="3" xfId="4" applyNumberFormat="1" applyFont="1" applyBorder="1" applyAlignment="1">
      <alignment horizontal="left" vertical="center"/>
    </xf>
    <xf numFmtId="0" fontId="1" fillId="0" borderId="3" xfId="7" applyBorder="1" applyAlignment="1">
      <alignment horizontal="left" vertical="center"/>
    </xf>
    <xf numFmtId="0" fontId="1" fillId="0" borderId="3" xfId="3" applyFont="1" applyFill="1" applyBorder="1" applyAlignment="1">
      <alignment vertical="center" wrapText="1"/>
    </xf>
    <xf numFmtId="0" fontId="5" fillId="0" borderId="3" xfId="7" applyFont="1" applyBorder="1" applyAlignment="1">
      <alignment horizontal="left" vertical="center" wrapText="1"/>
    </xf>
    <xf numFmtId="0" fontId="1" fillId="0" borderId="3" xfId="10" applyBorder="1" applyAlignment="1">
      <alignment horizontal="left" vertical="center" wrapText="1"/>
    </xf>
    <xf numFmtId="0" fontId="1" fillId="0" borderId="3" xfId="10" applyBorder="1" applyAlignment="1">
      <alignment horizontal="left" vertical="center"/>
    </xf>
    <xf numFmtId="169" fontId="1" fillId="0" borderId="3" xfId="13" applyNumberFormat="1" applyFont="1" applyBorder="1" applyAlignment="1">
      <alignment horizontal="right" vertical="center" wrapText="1"/>
    </xf>
    <xf numFmtId="168" fontId="11" fillId="3" borderId="3" xfId="0" applyNumberFormat="1" applyFont="1" applyFill="1" applyBorder="1" applyAlignment="1">
      <alignment horizontal="right" vertical="top" wrapText="1"/>
    </xf>
    <xf numFmtId="0" fontId="1" fillId="3" borderId="3" xfId="1" applyFill="1" applyBorder="1" applyAlignment="1">
      <alignment vertical="center" wrapText="1"/>
    </xf>
    <xf numFmtId="0" fontId="11" fillId="3" borderId="3" xfId="1" applyFont="1" applyFill="1" applyBorder="1" applyAlignment="1">
      <alignment vertical="center" wrapText="1"/>
    </xf>
    <xf numFmtId="0" fontId="1" fillId="0" borderId="14" xfId="0" applyFont="1" applyBorder="1" applyAlignment="1">
      <alignment horizontal="center" vertical="center" wrapText="1"/>
    </xf>
    <xf numFmtId="169" fontId="1" fillId="0" borderId="3" xfId="3" applyNumberFormat="1" applyFont="1" applyFill="1" applyBorder="1" applyAlignment="1">
      <alignment horizontal="left" vertical="top" wrapText="1" indent="1"/>
    </xf>
    <xf numFmtId="0" fontId="1" fillId="0" borderId="0" xfId="0" applyFont="1" applyAlignment="1">
      <alignment vertical="center" wrapText="1"/>
    </xf>
    <xf numFmtId="0" fontId="11" fillId="0" borderId="14" xfId="0" applyFont="1" applyBorder="1" applyAlignment="1">
      <alignment horizontal="left" vertical="center" wrapText="1"/>
    </xf>
    <xf numFmtId="169" fontId="1" fillId="0" borderId="0" xfId="0" applyNumberFormat="1" applyFont="1" applyAlignment="1">
      <alignment vertical="top" wrapText="1"/>
    </xf>
    <xf numFmtId="0" fontId="1" fillId="0" borderId="3" xfId="0" applyFont="1" applyBorder="1" applyAlignment="1">
      <alignment horizontal="right" vertical="center" wrapText="1"/>
    </xf>
    <xf numFmtId="0" fontId="1" fillId="0" borderId="0" xfId="0" applyFont="1" applyAlignment="1">
      <alignment horizontal="left" vertical="top" wrapText="1"/>
    </xf>
    <xf numFmtId="168" fontId="1" fillId="3" borderId="3" xfId="0" applyNumberFormat="1" applyFont="1" applyFill="1" applyBorder="1" applyAlignment="1">
      <alignment horizontal="center" vertical="center" wrapText="1"/>
    </xf>
    <xf numFmtId="0" fontId="1" fillId="0" borderId="2" xfId="2" quotePrefix="1" applyNumberFormat="1" applyBorder="1" applyAlignment="1">
      <alignment horizontal="center" vertical="center" wrapText="1"/>
    </xf>
    <xf numFmtId="0" fontId="1" fillId="3" borderId="3" xfId="0" applyFont="1" applyFill="1" applyBorder="1" applyAlignment="1">
      <alignment horizontal="center" vertical="center" wrapText="1"/>
    </xf>
    <xf numFmtId="0" fontId="1" fillId="3" borderId="2" xfId="0" applyFont="1" applyFill="1" applyBorder="1" applyAlignment="1">
      <alignment horizontal="center" vertical="center" wrapText="1"/>
    </xf>
    <xf numFmtId="0" fontId="1" fillId="0" borderId="2" xfId="0" applyFont="1" applyBorder="1" applyAlignment="1">
      <alignment horizontal="center" vertical="center" wrapText="1"/>
    </xf>
    <xf numFmtId="169" fontId="1" fillId="3" borderId="3" xfId="0" applyNumberFormat="1" applyFont="1" applyFill="1" applyBorder="1" applyAlignment="1">
      <alignment horizontal="center" vertical="center" wrapText="1"/>
    </xf>
    <xf numFmtId="1" fontId="1" fillId="0" borderId="0" xfId="0" applyNumberFormat="1" applyFont="1" applyAlignment="1">
      <alignment horizontal="center" vertical="center" wrapText="1"/>
    </xf>
    <xf numFmtId="0" fontId="6" fillId="0" borderId="0" xfId="0" applyFont="1" applyAlignment="1">
      <alignment vertical="center" wrapText="1"/>
    </xf>
    <xf numFmtId="0" fontId="2" fillId="0" borderId="3" xfId="0" applyFont="1" applyBorder="1" applyAlignment="1">
      <alignment horizontal="left" vertical="center" wrapText="1"/>
    </xf>
    <xf numFmtId="1" fontId="1" fillId="0" borderId="0" xfId="0" applyNumberFormat="1" applyFont="1" applyAlignment="1">
      <alignment vertical="center" wrapText="1"/>
    </xf>
    <xf numFmtId="0" fontId="1" fillId="0" borderId="22" xfId="0" applyFont="1" applyBorder="1" applyAlignment="1">
      <alignment vertical="center" wrapText="1"/>
    </xf>
    <xf numFmtId="0" fontId="1" fillId="3" borderId="3" xfId="6" applyFill="1" applyBorder="1" applyAlignment="1">
      <alignment horizontal="left" vertical="center"/>
    </xf>
    <xf numFmtId="0" fontId="5" fillId="0" borderId="3" xfId="3" applyFont="1" applyFill="1" applyBorder="1" applyAlignment="1">
      <alignment vertical="center" wrapText="1"/>
    </xf>
    <xf numFmtId="9" fontId="1" fillId="0" borderId="3" xfId="13" applyFont="1" applyBorder="1" applyAlignment="1">
      <alignment horizontal="right" vertical="center" wrapText="1"/>
    </xf>
    <xf numFmtId="169" fontId="11" fillId="3" borderId="3" xfId="0" applyNumberFormat="1" applyFont="1" applyFill="1" applyBorder="1" applyAlignment="1">
      <alignment vertical="top" wrapText="1"/>
    </xf>
    <xf numFmtId="169" fontId="11" fillId="3" borderId="3" xfId="0" applyNumberFormat="1" applyFont="1" applyFill="1" applyBorder="1" applyAlignment="1">
      <alignment horizontal="center" wrapText="1"/>
    </xf>
    <xf numFmtId="0" fontId="1" fillId="3" borderId="3" xfId="1" applyFill="1" applyBorder="1" applyAlignment="1">
      <alignment horizontal="left" wrapText="1"/>
    </xf>
    <xf numFmtId="0" fontId="1" fillId="3" borderId="3" xfId="1" applyFill="1" applyBorder="1" applyAlignment="1">
      <alignment vertical="top" wrapText="1"/>
    </xf>
    <xf numFmtId="169" fontId="1" fillId="3" borderId="3" xfId="0" applyNumberFormat="1" applyFont="1" applyFill="1" applyBorder="1" applyAlignment="1">
      <alignment vertical="top" wrapText="1"/>
    </xf>
    <xf numFmtId="0" fontId="1" fillId="0" borderId="0" xfId="0" applyFont="1" applyAlignment="1">
      <alignment horizontal="center" vertical="top" wrapText="1"/>
    </xf>
    <xf numFmtId="0" fontId="1" fillId="0" borderId="0" xfId="0" applyFont="1" applyAlignment="1">
      <alignment horizontal="center" wrapText="1"/>
    </xf>
    <xf numFmtId="0" fontId="2" fillId="3" borderId="3" xfId="4" applyFont="1" applyFill="1" applyBorder="1" applyAlignment="1">
      <alignment horizontal="left" vertical="center" wrapText="1"/>
    </xf>
    <xf numFmtId="0" fontId="2" fillId="3" borderId="4" xfId="4" applyFont="1" applyFill="1" applyBorder="1" applyAlignment="1">
      <alignment horizontal="left" vertical="center" wrapText="1"/>
    </xf>
    <xf numFmtId="0" fontId="12" fillId="3" borderId="3" xfId="0" applyFont="1" applyFill="1" applyBorder="1" applyAlignment="1">
      <alignment horizontal="left" vertical="top" wrapText="1"/>
    </xf>
    <xf numFmtId="0" fontId="2" fillId="3" borderId="3" xfId="4" applyFont="1" applyFill="1" applyBorder="1" applyAlignment="1">
      <alignment horizontal="left" wrapText="1"/>
    </xf>
    <xf numFmtId="0" fontId="2" fillId="3" borderId="3" xfId="4" applyFont="1" applyFill="1" applyBorder="1" applyAlignment="1">
      <alignment horizontal="center" wrapText="1"/>
    </xf>
    <xf numFmtId="0" fontId="1" fillId="3" borderId="3" xfId="4" applyFont="1" applyFill="1" applyBorder="1" applyAlignment="1">
      <alignment horizontal="center" wrapText="1"/>
    </xf>
    <xf numFmtId="0" fontId="1" fillId="0" borderId="22" xfId="0" applyFont="1" applyBorder="1" applyAlignment="1">
      <alignment horizontal="left" vertical="top" wrapText="1"/>
    </xf>
    <xf numFmtId="0" fontId="6" fillId="0" borderId="0" xfId="0" applyFont="1" applyAlignment="1">
      <alignment horizontal="left" vertical="top" wrapText="1"/>
    </xf>
    <xf numFmtId="0" fontId="7" fillId="0" borderId="0" xfId="0" applyFont="1" applyAlignment="1">
      <alignment horizontal="left" vertical="top"/>
    </xf>
    <xf numFmtId="0" fontId="6" fillId="0" borderId="3" xfId="0" applyFont="1" applyBorder="1" applyAlignment="1">
      <alignment horizontal="center" vertical="top" wrapText="1"/>
    </xf>
    <xf numFmtId="169" fontId="11" fillId="3" borderId="3" xfId="0" applyNumberFormat="1" applyFont="1" applyFill="1" applyBorder="1" applyAlignment="1">
      <alignment horizontal="center" vertical="top" wrapText="1"/>
    </xf>
    <xf numFmtId="4" fontId="1" fillId="0" borderId="0" xfId="0" applyNumberFormat="1" applyFont="1" applyAlignment="1">
      <alignment horizontal="center" vertical="top"/>
    </xf>
    <xf numFmtId="4" fontId="6" fillId="0" borderId="0" xfId="0" applyNumberFormat="1" applyFont="1" applyAlignment="1">
      <alignment horizontal="center" vertical="top"/>
    </xf>
    <xf numFmtId="4" fontId="6" fillId="0" borderId="0" xfId="0" applyNumberFormat="1" applyFont="1" applyAlignment="1">
      <alignment horizontal="center" vertical="top" wrapText="1"/>
    </xf>
    <xf numFmtId="4" fontId="1" fillId="0" borderId="0" xfId="0" applyNumberFormat="1" applyFont="1" applyAlignment="1">
      <alignment horizontal="center" vertical="top" wrapText="1"/>
    </xf>
    <xf numFmtId="169" fontId="6" fillId="0" borderId="0" xfId="0" applyNumberFormat="1" applyFont="1" applyAlignment="1">
      <alignment horizontal="center" vertical="top"/>
    </xf>
    <xf numFmtId="169" fontId="6" fillId="0" borderId="0" xfId="0" applyNumberFormat="1" applyFont="1" applyAlignment="1">
      <alignment horizontal="center" vertical="top" wrapText="1"/>
    </xf>
    <xf numFmtId="169" fontId="11" fillId="0" borderId="3" xfId="0" applyNumberFormat="1" applyFont="1" applyBorder="1" applyAlignment="1">
      <alignment horizontal="center" vertical="center" wrapText="1"/>
    </xf>
    <xf numFmtId="0" fontId="11" fillId="0" borderId="3" xfId="0" applyFont="1" applyBorder="1" applyAlignment="1">
      <alignment horizontal="center" vertical="center"/>
    </xf>
    <xf numFmtId="0" fontId="2" fillId="0" borderId="14" xfId="0" applyFont="1" applyBorder="1" applyAlignment="1">
      <alignment horizontal="left" vertical="center" wrapText="1"/>
    </xf>
    <xf numFmtId="0" fontId="2" fillId="3" borderId="14" xfId="0" applyFont="1" applyFill="1" applyBorder="1" applyAlignment="1">
      <alignment horizontal="left" vertical="top" wrapText="1"/>
    </xf>
    <xf numFmtId="0" fontId="11" fillId="3" borderId="14" xfId="0" applyFont="1" applyFill="1" applyBorder="1" applyAlignment="1">
      <alignment horizontal="left" vertical="top" wrapText="1"/>
    </xf>
    <xf numFmtId="0" fontId="12" fillId="3" borderId="14" xfId="1" applyFont="1" applyFill="1" applyBorder="1" applyAlignment="1">
      <alignment horizontal="left" vertical="center" wrapText="1"/>
    </xf>
    <xf numFmtId="0" fontId="11" fillId="3" borderId="14" xfId="1" applyFont="1" applyFill="1" applyBorder="1" applyAlignment="1">
      <alignment horizontal="left" vertical="center" wrapText="1"/>
    </xf>
    <xf numFmtId="0" fontId="2" fillId="3" borderId="14" xfId="0" applyFont="1" applyFill="1" applyBorder="1" applyAlignment="1">
      <alignment horizontal="left" vertical="center" wrapText="1"/>
    </xf>
    <xf numFmtId="0" fontId="2" fillId="3" borderId="14" xfId="0" applyFont="1" applyFill="1" applyBorder="1" applyAlignment="1">
      <alignment horizontal="center" wrapText="1"/>
    </xf>
    <xf numFmtId="9" fontId="1" fillId="0" borderId="0" xfId="0" applyNumberFormat="1" applyFont="1" applyAlignment="1">
      <alignment horizontal="left" vertical="top" wrapText="1"/>
    </xf>
    <xf numFmtId="168" fontId="1" fillId="0" borderId="0" xfId="0" applyNumberFormat="1" applyFont="1" applyAlignment="1">
      <alignment horizontal="center" vertical="top" wrapText="1"/>
    </xf>
    <xf numFmtId="168" fontId="1" fillId="0" borderId="0" xfId="0" applyNumberFormat="1" applyFont="1" applyAlignment="1">
      <alignment horizontal="center" wrapText="1"/>
    </xf>
    <xf numFmtId="9" fontId="1" fillId="0" borderId="0" xfId="0" applyNumberFormat="1" applyFont="1" applyAlignment="1">
      <alignment horizontal="left" wrapText="1"/>
    </xf>
    <xf numFmtId="169" fontId="1" fillId="0" borderId="0" xfId="0" applyNumberFormat="1" applyFont="1" applyAlignment="1">
      <alignment vertical="center" wrapText="1"/>
    </xf>
    <xf numFmtId="0" fontId="1" fillId="3" borderId="3" xfId="4" applyFont="1" applyFill="1" applyBorder="1" applyAlignment="1">
      <alignment horizontal="left" vertical="center" wrapText="1"/>
    </xf>
    <xf numFmtId="0" fontId="11" fillId="3" borderId="3" xfId="0" applyFont="1" applyFill="1" applyBorder="1" applyAlignment="1">
      <alignment horizontal="center" vertical="center" wrapText="1"/>
    </xf>
    <xf numFmtId="168" fontId="11" fillId="3" borderId="3" xfId="0" applyNumberFormat="1" applyFont="1" applyFill="1" applyBorder="1" applyAlignment="1">
      <alignment horizontal="right" vertical="center" wrapText="1"/>
    </xf>
    <xf numFmtId="0" fontId="11" fillId="3" borderId="14" xfId="0" applyFont="1" applyFill="1" applyBorder="1" applyAlignment="1">
      <alignment horizontal="left" vertical="center" wrapText="1"/>
    </xf>
    <xf numFmtId="0" fontId="11" fillId="3" borderId="3" xfId="0" applyFont="1" applyFill="1" applyBorder="1" applyAlignment="1">
      <alignment horizontal="left" vertical="center" wrapText="1"/>
    </xf>
    <xf numFmtId="0" fontId="13" fillId="3" borderId="3" xfId="0" applyFont="1" applyFill="1" applyBorder="1" applyAlignment="1">
      <alignment horizontal="left" vertical="center" wrapText="1"/>
    </xf>
    <xf numFmtId="168" fontId="11" fillId="3" borderId="3" xfId="0" applyNumberFormat="1" applyFont="1" applyFill="1" applyBorder="1" applyAlignment="1">
      <alignment horizontal="left" vertical="center" wrapText="1"/>
    </xf>
    <xf numFmtId="0" fontId="1" fillId="3" borderId="3" xfId="7" applyFill="1" applyBorder="1" applyAlignment="1">
      <alignment horizontal="left" vertical="center"/>
    </xf>
    <xf numFmtId="0" fontId="1" fillId="3" borderId="3" xfId="7" applyFill="1" applyBorder="1" applyAlignment="1">
      <alignment horizontal="left" vertical="center" wrapText="1"/>
    </xf>
    <xf numFmtId="168" fontId="11" fillId="3" borderId="3" xfId="0" applyNumberFormat="1" applyFont="1" applyFill="1" applyBorder="1" applyAlignment="1">
      <alignment horizontal="center" vertical="center" wrapText="1"/>
    </xf>
    <xf numFmtId="9" fontId="11" fillId="3" borderId="3" xfId="0" applyNumberFormat="1" applyFont="1" applyFill="1" applyBorder="1" applyAlignment="1">
      <alignment horizontal="right" vertical="center" wrapText="1"/>
    </xf>
    <xf numFmtId="0" fontId="11" fillId="3" borderId="14" xfId="0" applyFont="1" applyFill="1" applyBorder="1" applyAlignment="1">
      <alignment horizontal="left" vertical="center"/>
    </xf>
    <xf numFmtId="0" fontId="11" fillId="3" borderId="3" xfId="0" applyFont="1" applyFill="1" applyBorder="1" applyAlignment="1">
      <alignment horizontal="left" vertical="center"/>
    </xf>
    <xf numFmtId="0" fontId="1" fillId="3" borderId="4" xfId="0" applyFont="1" applyFill="1" applyBorder="1" applyAlignment="1">
      <alignment horizontal="left" vertical="center" wrapText="1"/>
    </xf>
    <xf numFmtId="0" fontId="11" fillId="3" borderId="3" xfId="0" applyFont="1" applyFill="1" applyBorder="1" applyAlignment="1">
      <alignment horizontal="center" vertical="center"/>
    </xf>
    <xf numFmtId="168" fontId="1" fillId="0" borderId="0" xfId="0" applyNumberFormat="1" applyFont="1" applyAlignment="1">
      <alignment horizontal="center" vertical="center" wrapText="1"/>
    </xf>
    <xf numFmtId="0" fontId="1" fillId="0" borderId="0" xfId="0" quotePrefix="1" applyFont="1" applyAlignment="1">
      <alignment horizontal="left" vertical="center"/>
    </xf>
    <xf numFmtId="0" fontId="12" fillId="3" borderId="3" xfId="1" applyFont="1" applyFill="1" applyBorder="1" applyAlignment="1">
      <alignment horizontal="left" vertical="center" wrapText="1"/>
    </xf>
    <xf numFmtId="9" fontId="1" fillId="3" borderId="3" xfId="13" applyFont="1" applyFill="1" applyBorder="1" applyAlignment="1">
      <alignment horizontal="center" vertical="center" wrapText="1"/>
    </xf>
    <xf numFmtId="168" fontId="11" fillId="0" borderId="3" xfId="0" applyNumberFormat="1" applyFont="1" applyBorder="1" applyAlignment="1">
      <alignment horizontal="center" vertical="center" wrapText="1"/>
    </xf>
    <xf numFmtId="0" fontId="2" fillId="3" borderId="3" xfId="0" applyFont="1" applyFill="1" applyBorder="1" applyAlignment="1">
      <alignment horizontal="left" vertical="top" wrapText="1"/>
    </xf>
    <xf numFmtId="0" fontId="1" fillId="3" borderId="4" xfId="7" applyFill="1" applyBorder="1" applyAlignment="1">
      <alignment horizontal="left" vertical="top" wrapText="1"/>
    </xf>
    <xf numFmtId="0" fontId="2" fillId="3" borderId="4" xfId="7" applyFont="1" applyFill="1" applyBorder="1" applyAlignment="1">
      <alignment horizontal="left" vertical="top" wrapText="1"/>
    </xf>
    <xf numFmtId="0" fontId="12" fillId="3" borderId="3" xfId="0" applyFont="1" applyFill="1" applyBorder="1" applyAlignment="1">
      <alignment horizontal="center" vertical="center" wrapText="1"/>
    </xf>
    <xf numFmtId="0" fontId="2" fillId="3" borderId="3" xfId="0" applyFont="1" applyFill="1" applyBorder="1" applyAlignment="1">
      <alignment horizontal="center" vertical="center"/>
    </xf>
    <xf numFmtId="168" fontId="12" fillId="3" borderId="3" xfId="0" applyNumberFormat="1" applyFont="1" applyFill="1" applyBorder="1" applyAlignment="1">
      <alignment horizontal="center" vertical="center" wrapText="1"/>
    </xf>
    <xf numFmtId="0" fontId="1" fillId="0" borderId="3" xfId="0" applyFont="1" applyBorder="1" applyAlignment="1">
      <alignment horizontal="center" vertical="center"/>
    </xf>
    <xf numFmtId="3" fontId="1" fillId="0" borderId="3" xfId="0" applyNumberFormat="1" applyFont="1" applyBorder="1" applyAlignment="1">
      <alignment horizontal="center" vertical="top" wrapText="1"/>
    </xf>
    <xf numFmtId="3" fontId="1" fillId="3" borderId="3" xfId="0" applyNumberFormat="1" applyFont="1" applyFill="1" applyBorder="1" applyAlignment="1">
      <alignment horizontal="center" vertical="top" wrapText="1"/>
    </xf>
    <xf numFmtId="169" fontId="2" fillId="0" borderId="3" xfId="0" applyNumberFormat="1" applyFont="1" applyBorder="1" applyAlignment="1">
      <alignment horizontal="center" vertical="center" wrapText="1"/>
    </xf>
    <xf numFmtId="9" fontId="2" fillId="0" borderId="3" xfId="0" applyNumberFormat="1" applyFont="1" applyBorder="1" applyAlignment="1">
      <alignment horizontal="center" vertical="center" wrapText="1"/>
    </xf>
    <xf numFmtId="4" fontId="1" fillId="0" borderId="0" xfId="0" applyNumberFormat="1" applyFont="1" applyAlignment="1">
      <alignment vertical="center"/>
    </xf>
    <xf numFmtId="4" fontId="6" fillId="0" borderId="0" xfId="0" applyNumberFormat="1" applyFont="1" applyAlignment="1">
      <alignment vertical="center"/>
    </xf>
    <xf numFmtId="4" fontId="7" fillId="0" borderId="0" xfId="0" applyNumberFormat="1" applyFont="1" applyAlignment="1">
      <alignment vertical="center"/>
    </xf>
    <xf numFmtId="4" fontId="6" fillId="0" borderId="0" xfId="0" applyNumberFormat="1" applyFont="1" applyAlignment="1">
      <alignment vertical="center" wrapText="1"/>
    </xf>
    <xf numFmtId="4" fontId="1" fillId="0" borderId="0" xfId="0" applyNumberFormat="1" applyFont="1" applyAlignment="1">
      <alignment vertical="center" wrapText="1"/>
    </xf>
    <xf numFmtId="10" fontId="16" fillId="0" borderId="0" xfId="0" applyNumberFormat="1" applyFont="1" applyAlignment="1">
      <alignment horizontal="center" vertical="center"/>
    </xf>
    <xf numFmtId="169" fontId="1" fillId="0" borderId="3" xfId="0" applyNumberFormat="1" applyFont="1" applyBorder="1" applyAlignment="1">
      <alignment horizontal="left" vertical="center" wrapText="1"/>
    </xf>
    <xf numFmtId="0" fontId="2" fillId="0" borderId="0" xfId="0" quotePrefix="1" applyFont="1" applyAlignment="1">
      <alignment horizontal="left" vertical="center"/>
    </xf>
    <xf numFmtId="169" fontId="16" fillId="0" borderId="0" xfId="0" applyNumberFormat="1" applyFont="1" applyAlignment="1">
      <alignment vertical="center"/>
    </xf>
    <xf numFmtId="0" fontId="2" fillId="0" borderId="0" xfId="0" quotePrefix="1" applyFont="1" applyAlignment="1">
      <alignment horizontal="center" vertical="center"/>
    </xf>
    <xf numFmtId="0" fontId="1" fillId="0" borderId="0" xfId="0" quotePrefix="1" applyFont="1" applyAlignment="1">
      <alignment horizontal="center" vertical="center"/>
    </xf>
    <xf numFmtId="0" fontId="1" fillId="0" borderId="9" xfId="0" applyFont="1" applyBorder="1" applyAlignment="1">
      <alignment horizontal="center" vertical="center"/>
    </xf>
    <xf numFmtId="0" fontId="3" fillId="0" borderId="0" xfId="0" applyFont="1" applyAlignment="1">
      <alignment horizontal="center" vertical="center"/>
    </xf>
    <xf numFmtId="0" fontId="6" fillId="0" borderId="14" xfId="0" applyFont="1" applyBorder="1" applyAlignment="1">
      <alignment horizontal="center" vertical="center" wrapText="1"/>
    </xf>
    <xf numFmtId="0" fontId="0" fillId="3" borderId="23" xfId="0" applyFill="1" applyBorder="1" applyAlignment="1">
      <alignment horizontal="center" vertical="center"/>
    </xf>
    <xf numFmtId="0" fontId="11" fillId="3" borderId="14" xfId="1" applyFont="1" applyFill="1" applyBorder="1" applyAlignment="1">
      <alignment horizontal="center" vertical="center" wrapText="1"/>
    </xf>
    <xf numFmtId="0" fontId="1" fillId="3" borderId="14" xfId="0" applyFont="1" applyFill="1" applyBorder="1" applyAlignment="1">
      <alignment horizontal="center" vertical="center" wrapText="1"/>
    </xf>
    <xf numFmtId="10" fontId="16" fillId="0" borderId="0" xfId="0" applyNumberFormat="1" applyFont="1"/>
    <xf numFmtId="168" fontId="1" fillId="0" borderId="3" xfId="0" applyNumberFormat="1" applyFont="1" applyBorder="1" applyAlignment="1">
      <alignment horizontal="right" vertical="top" wrapText="1"/>
    </xf>
    <xf numFmtId="169" fontId="1" fillId="0" borderId="3" xfId="0" applyNumberFormat="1" applyFont="1" applyBorder="1" applyAlignment="1">
      <alignment horizontal="right" vertical="top" wrapText="1"/>
    </xf>
    <xf numFmtId="0" fontId="1" fillId="0" borderId="3" xfId="0" applyFont="1" applyBorder="1" applyAlignment="1">
      <alignment horizontal="center" vertical="top" wrapText="1"/>
    </xf>
    <xf numFmtId="0" fontId="4" fillId="0" borderId="0" xfId="0" applyFont="1" applyAlignment="1">
      <alignment vertical="top"/>
    </xf>
    <xf numFmtId="0" fontId="4" fillId="0" borderId="0" xfId="0" applyFont="1" applyAlignment="1">
      <alignment vertical="top" wrapText="1"/>
    </xf>
    <xf numFmtId="169" fontId="4" fillId="0" borderId="0" xfId="0" applyNumberFormat="1" applyFont="1" applyAlignment="1">
      <alignment horizontal="center" vertical="top" wrapText="1"/>
    </xf>
    <xf numFmtId="4" fontId="4" fillId="0" borderId="0" xfId="0" applyNumberFormat="1" applyFont="1" applyAlignment="1">
      <alignment horizontal="center" vertical="top" wrapText="1"/>
    </xf>
    <xf numFmtId="0" fontId="18" fillId="3" borderId="23" xfId="0" applyFont="1" applyFill="1" applyBorder="1" applyAlignment="1">
      <alignment horizontal="center" vertical="center"/>
    </xf>
    <xf numFmtId="0" fontId="1" fillId="0" borderId="3" xfId="11" applyBorder="1" applyAlignment="1">
      <alignment horizontal="left" vertical="center" wrapText="1"/>
    </xf>
    <xf numFmtId="0" fontId="1" fillId="0" borderId="3" xfId="11" applyBorder="1" applyAlignment="1">
      <alignment horizontal="left" vertical="center"/>
    </xf>
    <xf numFmtId="0" fontId="1" fillId="0" borderId="3" xfId="11" applyBorder="1" applyAlignment="1">
      <alignment horizontal="center" vertical="center"/>
    </xf>
    <xf numFmtId="0" fontId="5" fillId="0" borderId="3" xfId="3" applyFont="1" applyFill="1" applyBorder="1" applyAlignment="1">
      <alignment horizontal="left" vertical="top" wrapText="1"/>
    </xf>
    <xf numFmtId="0" fontId="1" fillId="0" borderId="3" xfId="3" applyFont="1" applyFill="1" applyBorder="1" applyAlignment="1">
      <alignment horizontal="center" vertical="top"/>
    </xf>
    <xf numFmtId="0" fontId="1" fillId="0" borderId="3" xfId="5" applyBorder="1" applyAlignment="1">
      <alignment horizontal="center" vertical="top"/>
    </xf>
    <xf numFmtId="0" fontId="1" fillId="0" borderId="0" xfId="0" applyFont="1" applyAlignment="1">
      <alignment horizontal="right" vertical="center"/>
    </xf>
    <xf numFmtId="0" fontId="2" fillId="0" borderId="0" xfId="0" quotePrefix="1" applyFont="1" applyAlignment="1">
      <alignment vertical="center"/>
    </xf>
    <xf numFmtId="0" fontId="2" fillId="0" borderId="0" xfId="0" applyFont="1" applyAlignment="1">
      <alignment vertical="center"/>
    </xf>
    <xf numFmtId="169" fontId="12" fillId="0" borderId="0" xfId="0" applyNumberFormat="1" applyFont="1" applyAlignment="1">
      <alignment vertical="center"/>
    </xf>
    <xf numFmtId="0" fontId="11" fillId="0" borderId="5" xfId="0" applyFont="1" applyBorder="1" applyAlignment="1">
      <alignment horizontal="center" vertical="center" wrapText="1"/>
    </xf>
    <xf numFmtId="0" fontId="10" fillId="0" borderId="5" xfId="1" applyFont="1" applyBorder="1" applyAlignment="1">
      <alignment horizontal="center" vertical="center" wrapText="1"/>
    </xf>
    <xf numFmtId="0" fontId="11" fillId="0" borderId="5" xfId="1" applyFont="1" applyBorder="1" applyAlignment="1">
      <alignment horizontal="left" vertical="center" wrapText="1"/>
    </xf>
    <xf numFmtId="0" fontId="13" fillId="0" borderId="5" xfId="1" applyFont="1" applyBorder="1" applyAlignment="1">
      <alignment horizontal="left" vertical="center" wrapText="1"/>
    </xf>
    <xf numFmtId="0" fontId="11" fillId="0" borderId="5" xfId="0" applyFont="1" applyBorder="1" applyAlignment="1">
      <alignment horizontal="center" vertical="center"/>
    </xf>
    <xf numFmtId="0" fontId="4" fillId="0" borderId="0" xfId="0" applyFont="1" applyAlignment="1">
      <alignment vertical="center" wrapText="1"/>
    </xf>
    <xf numFmtId="0" fontId="5" fillId="0" borderId="0" xfId="0" applyFont="1" applyAlignment="1">
      <alignment vertical="center" wrapText="1"/>
    </xf>
    <xf numFmtId="172" fontId="1" fillId="0" borderId="0" xfId="0" applyNumberFormat="1" applyFont="1" applyAlignment="1">
      <alignment horizontal="center" vertical="center"/>
    </xf>
    <xf numFmtId="172" fontId="6" fillId="0" borderId="0" xfId="0" applyNumberFormat="1" applyFont="1" applyAlignment="1">
      <alignment horizontal="center" vertical="center"/>
    </xf>
    <xf numFmtId="172" fontId="6" fillId="0" borderId="3" xfId="0" applyNumberFormat="1" applyFont="1" applyBorder="1" applyAlignment="1">
      <alignment horizontal="center" vertical="center" wrapText="1"/>
    </xf>
    <xf numFmtId="172" fontId="1" fillId="0" borderId="3" xfId="0" applyNumberFormat="1" applyFont="1" applyBorder="1" applyAlignment="1">
      <alignment horizontal="center" vertical="center" wrapText="1"/>
    </xf>
    <xf numFmtId="172" fontId="1" fillId="3" borderId="2" xfId="2" applyNumberFormat="1" applyFill="1" applyBorder="1" applyAlignment="1">
      <alignment horizontal="center" vertical="center" wrapText="1"/>
    </xf>
    <xf numFmtId="172" fontId="1" fillId="0" borderId="2" xfId="0" applyNumberFormat="1" applyFont="1" applyBorder="1" applyAlignment="1">
      <alignment horizontal="center" vertical="center" wrapText="1"/>
    </xf>
    <xf numFmtId="172" fontId="1" fillId="0" borderId="3" xfId="12" applyNumberFormat="1" applyFont="1" applyBorder="1" applyAlignment="1">
      <alignment horizontal="center" vertical="center" wrapText="1"/>
    </xf>
    <xf numFmtId="172" fontId="1" fillId="0" borderId="2" xfId="12" applyNumberFormat="1" applyFont="1" applyBorder="1" applyAlignment="1">
      <alignment horizontal="center" vertical="center" wrapText="1"/>
    </xf>
    <xf numFmtId="172" fontId="16" fillId="0" borderId="0" xfId="0" applyNumberFormat="1" applyFont="1"/>
    <xf numFmtId="1" fontId="1" fillId="3" borderId="3" xfId="0" applyNumberFormat="1" applyFont="1" applyFill="1" applyBorder="1" applyAlignment="1">
      <alignment horizontal="center" vertical="center" wrapText="1"/>
    </xf>
    <xf numFmtId="170" fontId="11" fillId="0" borderId="5" xfId="0" applyNumberFormat="1" applyFont="1" applyBorder="1" applyAlignment="1">
      <alignment horizontal="center" vertical="center" wrapText="1"/>
    </xf>
    <xf numFmtId="172" fontId="6" fillId="0" borderId="15" xfId="0" applyNumberFormat="1" applyFont="1" applyBorder="1" applyAlignment="1">
      <alignment horizontal="center" vertical="center" wrapText="1"/>
    </xf>
    <xf numFmtId="172" fontId="1" fillId="0" borderId="15" xfId="2" applyNumberFormat="1" applyFill="1" applyBorder="1" applyAlignment="1">
      <alignment horizontal="center" vertical="center" wrapText="1"/>
    </xf>
    <xf numFmtId="172" fontId="1" fillId="0" borderId="15" xfId="0" applyNumberFormat="1" applyFont="1" applyBorder="1" applyAlignment="1">
      <alignment horizontal="center" vertical="center" wrapText="1"/>
    </xf>
    <xf numFmtId="172" fontId="1" fillId="0" borderId="17" xfId="2" applyNumberFormat="1" applyFill="1" applyBorder="1" applyAlignment="1">
      <alignment horizontal="center" vertical="center" wrapText="1"/>
    </xf>
    <xf numFmtId="169" fontId="1" fillId="0" borderId="15" xfId="2" applyNumberFormat="1" applyFill="1" applyBorder="1" applyAlignment="1">
      <alignment horizontal="center" vertical="center" wrapText="1"/>
    </xf>
    <xf numFmtId="169" fontId="1" fillId="0" borderId="17" xfId="2" applyNumberFormat="1" applyFill="1" applyBorder="1" applyAlignment="1">
      <alignment horizontal="center" vertical="center" wrapText="1"/>
    </xf>
    <xf numFmtId="169" fontId="1" fillId="0" borderId="22" xfId="2" applyNumberFormat="1" applyFill="1" applyBorder="1" applyAlignment="1">
      <alignment horizontal="center" vertical="center" wrapText="1"/>
    </xf>
    <xf numFmtId="3" fontId="1" fillId="3" borderId="3" xfId="3" applyNumberFormat="1" applyFont="1" applyFill="1" applyBorder="1" applyAlignment="1">
      <alignment horizontal="center" vertical="top"/>
    </xf>
    <xf numFmtId="169" fontId="1" fillId="0" borderId="2" xfId="0" applyNumberFormat="1" applyFont="1" applyBorder="1" applyAlignment="1">
      <alignment horizontal="right" vertical="top" wrapText="1"/>
    </xf>
    <xf numFmtId="166" fontId="1" fillId="0" borderId="2" xfId="2" applyNumberFormat="1" applyFont="1" applyBorder="1" applyAlignment="1">
      <alignment horizontal="right" vertical="center" wrapText="1"/>
    </xf>
    <xf numFmtId="0" fontId="1" fillId="3" borderId="2" xfId="2" applyNumberFormat="1" applyFont="1" applyFill="1" applyBorder="1" applyAlignment="1">
      <alignment horizontal="right" vertical="center" wrapText="1"/>
    </xf>
    <xf numFmtId="0" fontId="1" fillId="3" borderId="2" xfId="2" applyNumberFormat="1" applyFont="1" applyFill="1" applyBorder="1" applyAlignment="1">
      <alignment horizontal="center" vertical="center" wrapText="1"/>
    </xf>
    <xf numFmtId="1" fontId="1" fillId="3" borderId="2" xfId="2" applyNumberFormat="1" applyFont="1" applyFill="1" applyBorder="1" applyAlignment="1">
      <alignment horizontal="center" vertical="center" wrapText="1"/>
    </xf>
    <xf numFmtId="1" fontId="1" fillId="3" borderId="2" xfId="2" quotePrefix="1" applyNumberFormat="1" applyFont="1" applyFill="1" applyBorder="1" applyAlignment="1">
      <alignment horizontal="center" vertical="center" wrapText="1"/>
    </xf>
    <xf numFmtId="1" fontId="1" fillId="3" borderId="2" xfId="0" applyNumberFormat="1" applyFont="1" applyFill="1" applyBorder="1" applyAlignment="1">
      <alignment horizontal="center" vertical="center" wrapText="1"/>
    </xf>
    <xf numFmtId="0" fontId="1" fillId="3" borderId="3" xfId="0" applyFont="1" applyFill="1" applyBorder="1" applyAlignment="1">
      <alignment horizontal="right" vertical="top" wrapText="1"/>
    </xf>
    <xf numFmtId="0" fontId="1" fillId="3" borderId="2" xfId="2" applyNumberFormat="1" applyFont="1" applyFill="1" applyBorder="1" applyAlignment="1">
      <alignment horizontal="center" wrapText="1"/>
    </xf>
    <xf numFmtId="166" fontId="1" fillId="3" borderId="2" xfId="2" applyNumberFormat="1" applyFont="1" applyFill="1" applyBorder="1" applyAlignment="1">
      <alignment vertical="top" wrapText="1"/>
    </xf>
    <xf numFmtId="0" fontId="2" fillId="0" borderId="14" xfId="1" applyFont="1" applyBorder="1" applyAlignment="1">
      <alignment horizontal="left" vertical="center" wrapText="1"/>
    </xf>
    <xf numFmtId="0" fontId="2" fillId="0" borderId="4" xfId="1" applyFont="1" applyBorder="1" applyAlignment="1">
      <alignment horizontal="left" vertical="center" wrapText="1"/>
    </xf>
    <xf numFmtId="0" fontId="1" fillId="0" borderId="14" xfId="1" applyBorder="1" applyAlignment="1">
      <alignment horizontal="left" vertical="center" wrapText="1"/>
    </xf>
    <xf numFmtId="0" fontId="1" fillId="0" borderId="4" xfId="1" applyBorder="1" applyAlignment="1">
      <alignment horizontal="left" vertical="center" wrapText="1"/>
    </xf>
    <xf numFmtId="0" fontId="3" fillId="0" borderId="3" xfId="1" applyFont="1" applyBorder="1" applyAlignment="1">
      <alignment vertical="center" wrapText="1"/>
    </xf>
    <xf numFmtId="2" fontId="1" fillId="0" borderId="0" xfId="0" applyNumberFormat="1" applyFont="1" applyAlignment="1">
      <alignment horizontal="center" vertical="center" wrapText="1"/>
    </xf>
    <xf numFmtId="10" fontId="1" fillId="0" borderId="0" xfId="0" applyNumberFormat="1" applyFont="1" applyAlignment="1">
      <alignment horizontal="center" vertical="center" wrapText="1"/>
    </xf>
    <xf numFmtId="0" fontId="1" fillId="0" borderId="4" xfId="0" applyFont="1" applyBorder="1" applyAlignment="1">
      <alignment horizontal="left" vertical="center" wrapText="1"/>
    </xf>
    <xf numFmtId="0" fontId="2" fillId="0" borderId="3" xfId="1" applyFont="1" applyBorder="1" applyAlignment="1">
      <alignment horizontal="left" vertical="center" wrapText="1"/>
    </xf>
    <xf numFmtId="169" fontId="4" fillId="0" borderId="0" xfId="0" applyNumberFormat="1" applyFont="1" applyAlignment="1">
      <alignment horizontal="center" vertical="center" wrapText="1"/>
    </xf>
    <xf numFmtId="170" fontId="16" fillId="0" borderId="0" xfId="0" applyNumberFormat="1" applyFont="1"/>
    <xf numFmtId="0" fontId="1" fillId="0" borderId="4" xfId="0" applyFont="1" applyBorder="1" applyAlignment="1">
      <alignment horizontal="center" vertical="center"/>
    </xf>
    <xf numFmtId="0" fontId="1" fillId="0" borderId="4" xfId="0" applyFont="1" applyBorder="1" applyAlignment="1">
      <alignment horizontal="left" vertical="center"/>
    </xf>
    <xf numFmtId="0" fontId="1" fillId="3" borderId="3" xfId="0" applyFont="1" applyFill="1" applyBorder="1" applyAlignment="1">
      <alignment horizontal="left" vertical="center" wrapText="1"/>
    </xf>
    <xf numFmtId="0" fontId="3" fillId="3" borderId="3" xfId="0" applyFont="1" applyFill="1" applyBorder="1" applyAlignment="1">
      <alignment horizontal="left" vertical="center" wrapText="1"/>
    </xf>
    <xf numFmtId="0" fontId="1" fillId="3" borderId="3" xfId="1" applyFill="1" applyBorder="1" applyAlignment="1">
      <alignment horizontal="left" vertical="center" wrapText="1"/>
    </xf>
    <xf numFmtId="168" fontId="11" fillId="0" borderId="3" xfId="0" applyNumberFormat="1" applyFont="1" applyBorder="1" applyAlignment="1">
      <alignment vertical="center" wrapText="1"/>
    </xf>
    <xf numFmtId="169" fontId="11" fillId="0" borderId="3" xfId="0" applyNumberFormat="1" applyFont="1" applyBorder="1" applyAlignment="1">
      <alignment vertical="center" wrapText="1"/>
    </xf>
    <xf numFmtId="0" fontId="13" fillId="0" borderId="3" xfId="0" applyFont="1" applyBorder="1" applyAlignment="1">
      <alignment horizontal="left" vertical="center" wrapText="1"/>
    </xf>
    <xf numFmtId="168" fontId="11" fillId="3" borderId="3" xfId="0" applyNumberFormat="1" applyFont="1" applyFill="1" applyBorder="1" applyAlignment="1">
      <alignment vertical="center" wrapText="1"/>
    </xf>
    <xf numFmtId="167" fontId="11" fillId="3" borderId="14" xfId="0" applyNumberFormat="1" applyFont="1" applyFill="1" applyBorder="1" applyAlignment="1">
      <alignment horizontal="left" vertical="center" wrapText="1"/>
    </xf>
    <xf numFmtId="0" fontId="11" fillId="0" borderId="5" xfId="0" applyFont="1" applyBorder="1" applyAlignment="1">
      <alignment horizontal="center" vertical="center" wrapText="1"/>
    </xf>
    <xf numFmtId="0" fontId="12" fillId="0" borderId="5" xfId="1" applyFont="1" applyBorder="1" applyAlignment="1">
      <alignment horizontal="left" vertical="center" wrapText="1"/>
    </xf>
    <xf numFmtId="0" fontId="11" fillId="6" borderId="1" xfId="0" applyFont="1" applyFill="1" applyBorder="1" applyAlignment="1">
      <alignment horizontal="center" vertical="center"/>
    </xf>
    <xf numFmtId="0" fontId="11" fillId="6" borderId="3" xfId="0" applyFont="1" applyFill="1" applyBorder="1" applyAlignment="1">
      <alignment horizontal="center" vertical="center"/>
    </xf>
    <xf numFmtId="169" fontId="11" fillId="6" borderId="1" xfId="0" applyNumberFormat="1" applyFont="1" applyFill="1" applyBorder="1" applyAlignment="1">
      <alignment horizontal="center" vertical="center" wrapText="1"/>
    </xf>
    <xf numFmtId="169" fontId="11" fillId="6" borderId="3" xfId="0" applyNumberFormat="1" applyFont="1" applyFill="1" applyBorder="1" applyAlignment="1">
      <alignment horizontal="center" vertical="center" wrapText="1"/>
    </xf>
    <xf numFmtId="0" fontId="1" fillId="0" borderId="5" xfId="1" applyFont="1" applyBorder="1" applyAlignment="1">
      <alignment horizontal="left" vertical="center" wrapText="1"/>
    </xf>
    <xf numFmtId="0" fontId="1" fillId="0" borderId="11" xfId="0" applyFont="1" applyBorder="1" applyAlignment="1">
      <alignment horizontal="center" vertical="center" wrapText="1"/>
    </xf>
    <xf numFmtId="0" fontId="1" fillId="0" borderId="18" xfId="0" applyFont="1" applyBorder="1" applyAlignment="1">
      <alignment horizontal="center" vertical="center" wrapText="1"/>
    </xf>
    <xf numFmtId="172" fontId="1" fillId="0" borderId="13" xfId="0" applyNumberFormat="1" applyFont="1" applyBorder="1" applyAlignment="1">
      <alignment horizontal="center" vertical="center" wrapText="1"/>
    </xf>
    <xf numFmtId="172" fontId="1" fillId="0" borderId="20" xfId="0" applyNumberFormat="1" applyFont="1" applyBorder="1" applyAlignment="1">
      <alignment horizontal="center" vertical="center" wrapText="1"/>
    </xf>
    <xf numFmtId="172" fontId="1" fillId="0" borderId="12" xfId="0" applyNumberFormat="1" applyFont="1" applyBorder="1" applyAlignment="1">
      <alignment horizontal="center" vertical="center"/>
    </xf>
    <xf numFmtId="172" fontId="1" fillId="0" borderId="19" xfId="0" applyNumberFormat="1" applyFont="1" applyBorder="1" applyAlignment="1">
      <alignment horizontal="center" vertical="center"/>
    </xf>
    <xf numFmtId="0" fontId="1" fillId="0" borderId="12" xfId="0" applyFont="1" applyBorder="1" applyAlignment="1">
      <alignment horizontal="center" vertical="center" wrapText="1"/>
    </xf>
    <xf numFmtId="0" fontId="1" fillId="0" borderId="19" xfId="0" applyFont="1" applyBorder="1" applyAlignment="1">
      <alignment horizontal="center" vertical="center" wrapText="1"/>
    </xf>
    <xf numFmtId="0" fontId="1" fillId="0" borderId="12" xfId="0" applyFont="1" applyBorder="1" applyAlignment="1">
      <alignment horizontal="center" vertical="center"/>
    </xf>
    <xf numFmtId="0" fontId="1" fillId="0" borderId="19" xfId="0" applyFont="1" applyBorder="1" applyAlignment="1">
      <alignment horizontal="center" vertical="center"/>
    </xf>
    <xf numFmtId="4" fontId="1" fillId="0" borderId="11" xfId="0" applyNumberFormat="1" applyFont="1" applyBorder="1" applyAlignment="1">
      <alignment horizontal="center" vertical="center" wrapText="1"/>
    </xf>
    <xf numFmtId="4" fontId="1" fillId="0" borderId="18" xfId="0" applyNumberFormat="1" applyFont="1" applyBorder="1" applyAlignment="1">
      <alignment horizontal="center" vertical="center" wrapText="1"/>
    </xf>
    <xf numFmtId="169" fontId="1" fillId="0" borderId="13" xfId="0" applyNumberFormat="1" applyFont="1" applyBorder="1" applyAlignment="1">
      <alignment horizontal="center" vertical="center" wrapText="1"/>
    </xf>
    <xf numFmtId="169" fontId="1" fillId="0" borderId="20" xfId="0" applyNumberFormat="1" applyFont="1" applyBorder="1" applyAlignment="1">
      <alignment horizontal="center" vertical="center" wrapText="1"/>
    </xf>
    <xf numFmtId="0" fontId="1" fillId="0" borderId="0" xfId="0" applyFont="1" applyAlignment="1">
      <alignment horizontal="center" vertical="center" wrapText="1"/>
    </xf>
    <xf numFmtId="169" fontId="1" fillId="0" borderId="12" xfId="0" applyNumberFormat="1" applyFont="1" applyBorder="1" applyAlignment="1">
      <alignment horizontal="center" vertical="center"/>
    </xf>
    <xf numFmtId="169" fontId="1" fillId="0" borderId="19" xfId="0" applyNumberFormat="1" applyFont="1" applyBorder="1" applyAlignment="1">
      <alignment horizontal="center" vertical="center"/>
    </xf>
    <xf numFmtId="0" fontId="12" fillId="0" borderId="25" xfId="1" applyFont="1" applyBorder="1" applyAlignment="1">
      <alignment horizontal="left" vertical="center" wrapText="1"/>
    </xf>
    <xf numFmtId="0" fontId="12" fillId="0" borderId="24" xfId="1" applyFont="1" applyBorder="1" applyAlignment="1">
      <alignment horizontal="left" vertical="center" wrapText="1"/>
    </xf>
    <xf numFmtId="0" fontId="1" fillId="0" borderId="14" xfId="1" applyFont="1" applyBorder="1" applyAlignment="1">
      <alignment horizontal="left" vertical="center" wrapText="1"/>
    </xf>
    <xf numFmtId="0" fontId="1" fillId="0" borderId="23" xfId="0" applyFont="1" applyBorder="1" applyAlignment="1">
      <alignment horizontal="center" vertical="center" wrapText="1"/>
    </xf>
    <xf numFmtId="169" fontId="6" fillId="0" borderId="23" xfId="0" applyNumberFormat="1" applyFont="1" applyBorder="1" applyAlignment="1">
      <alignment horizontal="center" vertical="center" wrapText="1"/>
    </xf>
    <xf numFmtId="169" fontId="1" fillId="0" borderId="23" xfId="2" applyNumberFormat="1" applyBorder="1" applyAlignment="1">
      <alignment horizontal="center" vertical="center" wrapText="1"/>
    </xf>
    <xf numFmtId="0" fontId="1" fillId="0" borderId="23" xfId="2" applyNumberFormat="1" applyBorder="1" applyAlignment="1">
      <alignment horizontal="center" vertical="center" wrapText="1"/>
    </xf>
    <xf numFmtId="0" fontId="1" fillId="0" borderId="23" xfId="2" quotePrefix="1" applyNumberFormat="1" applyBorder="1" applyAlignment="1">
      <alignment horizontal="center" vertical="center" wrapText="1"/>
    </xf>
    <xf numFmtId="2" fontId="1" fillId="0" borderId="23" xfId="2" applyNumberFormat="1" applyBorder="1" applyAlignment="1">
      <alignment horizontal="center" vertical="center" wrapText="1"/>
    </xf>
    <xf numFmtId="2" fontId="1" fillId="0" borderId="23" xfId="2" quotePrefix="1" applyNumberFormat="1" applyBorder="1" applyAlignment="1">
      <alignment horizontal="center" vertical="center" wrapText="1"/>
    </xf>
    <xf numFmtId="2" fontId="1" fillId="0" borderId="23" xfId="0" applyNumberFormat="1" applyFont="1" applyBorder="1" applyAlignment="1">
      <alignment horizontal="center" vertical="center" wrapText="1"/>
    </xf>
    <xf numFmtId="169" fontId="1" fillId="0" borderId="23" xfId="0" applyNumberFormat="1" applyFont="1" applyBorder="1" applyAlignment="1">
      <alignment horizontal="center" vertical="center" wrapText="1"/>
    </xf>
    <xf numFmtId="1" fontId="1" fillId="0" borderId="23" xfId="0" applyNumberFormat="1" applyFont="1" applyBorder="1" applyAlignment="1">
      <alignment horizontal="center" vertical="center" wrapText="1"/>
    </xf>
    <xf numFmtId="169" fontId="1" fillId="0" borderId="23" xfId="1" applyNumberFormat="1" applyBorder="1" applyAlignment="1">
      <alignment horizontal="center" vertical="center" wrapText="1"/>
    </xf>
    <xf numFmtId="169" fontId="4" fillId="0" borderId="23" xfId="0" applyNumberFormat="1" applyFont="1" applyBorder="1" applyAlignment="1">
      <alignment horizontal="center" vertical="center" wrapText="1"/>
    </xf>
    <xf numFmtId="169" fontId="1" fillId="0" borderId="0" xfId="0" applyNumberFormat="1" applyFont="1" applyFill="1" applyAlignment="1">
      <alignment horizontal="center" vertical="center" wrapText="1"/>
    </xf>
    <xf numFmtId="169" fontId="2" fillId="0" borderId="0" xfId="0" applyNumberFormat="1" applyFont="1" applyFill="1" applyAlignment="1">
      <alignment horizontal="center" vertical="center" wrapText="1"/>
    </xf>
    <xf numFmtId="172" fontId="1" fillId="0" borderId="0" xfId="0" applyNumberFormat="1" applyFont="1" applyAlignment="1">
      <alignment horizontal="right" vertical="center"/>
    </xf>
    <xf numFmtId="0" fontId="1" fillId="0" borderId="0" xfId="0" applyFont="1" applyBorder="1" applyAlignment="1">
      <alignment vertical="center" wrapText="1"/>
    </xf>
    <xf numFmtId="4" fontId="1" fillId="0" borderId="0" xfId="0" applyNumberFormat="1" applyFont="1" applyBorder="1" applyAlignment="1">
      <alignment vertical="center" wrapText="1"/>
    </xf>
    <xf numFmtId="0" fontId="18" fillId="0" borderId="0" xfId="0" applyFont="1" applyBorder="1"/>
    <xf numFmtId="4" fontId="18" fillId="0" borderId="0" xfId="0" applyNumberFormat="1" applyFont="1" applyBorder="1"/>
    <xf numFmtId="0" fontId="0" fillId="5" borderId="0" xfId="0" applyFill="1" applyBorder="1" applyAlignment="1">
      <alignment horizontal="center"/>
    </xf>
    <xf numFmtId="0" fontId="0" fillId="5" borderId="0" xfId="0" applyFill="1" applyBorder="1"/>
    <xf numFmtId="4" fontId="19" fillId="4" borderId="0" xfId="0" applyNumberFormat="1" applyFont="1" applyFill="1" applyBorder="1" applyAlignment="1">
      <alignment horizontal="center"/>
    </xf>
    <xf numFmtId="0" fontId="0" fillId="5" borderId="0" xfId="0" applyFill="1" applyBorder="1" applyAlignment="1">
      <alignment horizontal="center" textRotation="45"/>
    </xf>
    <xf numFmtId="0" fontId="0" fillId="5" borderId="0" xfId="0" applyFill="1" applyBorder="1" applyAlignment="1">
      <alignment horizontal="center" vertical="center" wrapText="1"/>
    </xf>
    <xf numFmtId="4" fontId="4" fillId="4" borderId="0" xfId="0" applyNumberFormat="1" applyFont="1" applyFill="1" applyBorder="1" applyAlignment="1">
      <alignment vertical="center" wrapText="1"/>
    </xf>
    <xf numFmtId="0" fontId="4" fillId="0" borderId="0" xfId="0" applyFont="1" applyBorder="1" applyAlignment="1">
      <alignment vertical="center" wrapText="1"/>
    </xf>
    <xf numFmtId="169" fontId="1" fillId="0" borderId="26" xfId="0" applyNumberFormat="1" applyFont="1" applyBorder="1" applyAlignment="1">
      <alignment horizontal="center" vertical="center" wrapText="1"/>
    </xf>
    <xf numFmtId="169" fontId="1" fillId="0" borderId="27" xfId="0" applyNumberFormat="1" applyFont="1" applyBorder="1" applyAlignment="1">
      <alignment horizontal="center" vertical="center" wrapText="1"/>
    </xf>
    <xf numFmtId="169" fontId="1" fillId="0" borderId="2" xfId="2" applyNumberFormat="1" applyFill="1" applyBorder="1" applyAlignment="1">
      <alignment horizontal="center" vertical="center" wrapText="1"/>
    </xf>
    <xf numFmtId="169" fontId="1" fillId="0" borderId="28" xfId="2" applyNumberFormat="1" applyFill="1" applyBorder="1" applyAlignment="1">
      <alignment horizontal="center" vertical="center" wrapText="1"/>
    </xf>
    <xf numFmtId="4" fontId="1" fillId="0" borderId="0" xfId="0" applyNumberFormat="1" applyFont="1" applyBorder="1" applyAlignment="1">
      <alignment horizontal="center" vertical="center" wrapText="1"/>
    </xf>
    <xf numFmtId="4" fontId="1" fillId="0" borderId="23" xfId="0" applyNumberFormat="1" applyFont="1" applyBorder="1" applyAlignment="1">
      <alignment horizontal="center" vertical="center"/>
    </xf>
    <xf numFmtId="4" fontId="1" fillId="0" borderId="23" xfId="0" applyNumberFormat="1" applyFont="1" applyBorder="1" applyAlignment="1">
      <alignment horizontal="center" vertical="center" wrapText="1"/>
    </xf>
    <xf numFmtId="4" fontId="6" fillId="0" borderId="23" xfId="0" applyNumberFormat="1" applyFont="1" applyBorder="1" applyAlignment="1">
      <alignment horizontal="center" vertical="center" wrapText="1"/>
    </xf>
    <xf numFmtId="4" fontId="1" fillId="0" borderId="23" xfId="0" applyNumberFormat="1" applyFont="1" applyBorder="1" applyAlignment="1">
      <alignment horizontal="center" vertical="center" wrapText="1"/>
    </xf>
    <xf numFmtId="4" fontId="1" fillId="0" borderId="23" xfId="2" applyNumberFormat="1" applyBorder="1" applyAlignment="1">
      <alignment horizontal="center" vertical="center" wrapText="1"/>
    </xf>
    <xf numFmtId="4" fontId="1" fillId="0" borderId="23" xfId="3" applyNumberFormat="1" applyFont="1" applyFill="1" applyBorder="1" applyAlignment="1">
      <alignment horizontal="center" vertical="center"/>
    </xf>
    <xf numFmtId="4" fontId="1" fillId="0" borderId="0" xfId="0" applyNumberFormat="1" applyFont="1" applyBorder="1" applyAlignment="1">
      <alignment horizontal="center" vertical="center"/>
    </xf>
    <xf numFmtId="4" fontId="6" fillId="0" borderId="0" xfId="0" applyNumberFormat="1" applyFont="1" applyBorder="1" applyAlignment="1">
      <alignment horizontal="center" vertical="center"/>
    </xf>
    <xf numFmtId="169" fontId="1" fillId="0" borderId="2" xfId="0" applyNumberFormat="1" applyFont="1" applyBorder="1" applyAlignment="1">
      <alignment horizontal="left" vertical="top" wrapText="1"/>
    </xf>
    <xf numFmtId="168" fontId="4" fillId="0" borderId="8" xfId="0" applyNumberFormat="1" applyFont="1" applyBorder="1" applyAlignment="1">
      <alignment horizontal="right" vertical="center"/>
    </xf>
    <xf numFmtId="4" fontId="4" fillId="0" borderId="23" xfId="0" applyNumberFormat="1" applyFont="1" applyBorder="1" applyAlignment="1">
      <alignment horizontal="center" vertical="center" wrapText="1"/>
    </xf>
    <xf numFmtId="4" fontId="4" fillId="0" borderId="23" xfId="2" applyNumberFormat="1" applyFont="1" applyBorder="1" applyAlignment="1">
      <alignment horizontal="center" vertical="center" wrapText="1"/>
    </xf>
    <xf numFmtId="4" fontId="4" fillId="0" borderId="23" xfId="3" applyNumberFormat="1" applyFont="1" applyFill="1" applyBorder="1" applyAlignment="1">
      <alignment horizontal="center" vertical="center"/>
    </xf>
    <xf numFmtId="169" fontId="4" fillId="0" borderId="23" xfId="0" applyNumberFormat="1" applyFont="1" applyBorder="1" applyAlignment="1">
      <alignment horizontal="right" vertical="center"/>
    </xf>
    <xf numFmtId="0" fontId="1" fillId="0" borderId="30" xfId="0" applyFont="1" applyBorder="1" applyAlignment="1">
      <alignment horizontal="center" vertical="center" wrapText="1"/>
    </xf>
    <xf numFmtId="0" fontId="1" fillId="0" borderId="31" xfId="0" applyFont="1" applyBorder="1" applyAlignment="1">
      <alignment horizontal="center" vertical="center" wrapText="1"/>
    </xf>
    <xf numFmtId="0" fontId="6" fillId="0" borderId="4" xfId="0" applyFont="1" applyBorder="1" applyAlignment="1">
      <alignment horizontal="left" vertical="top" wrapText="1"/>
    </xf>
    <xf numFmtId="0" fontId="12" fillId="0" borderId="4" xfId="0" applyFont="1" applyBorder="1" applyAlignment="1">
      <alignment horizontal="left" vertical="center" wrapText="1"/>
    </xf>
    <xf numFmtId="0" fontId="11" fillId="0" borderId="4" xfId="0" applyFont="1" applyBorder="1" applyAlignment="1">
      <alignment horizontal="left" vertical="center" wrapText="1"/>
    </xf>
    <xf numFmtId="0" fontId="7" fillId="0" borderId="29" xfId="0" applyFont="1" applyBorder="1" applyAlignment="1">
      <alignment vertical="center"/>
    </xf>
    <xf numFmtId="0" fontId="6" fillId="0" borderId="29" xfId="0" applyFont="1" applyBorder="1" applyAlignment="1">
      <alignment vertical="top" wrapText="1"/>
    </xf>
    <xf numFmtId="0" fontId="1" fillId="0" borderId="29" xfId="0" applyFont="1" applyBorder="1" applyAlignment="1">
      <alignment vertical="top" wrapText="1"/>
    </xf>
    <xf numFmtId="0" fontId="4" fillId="0" borderId="29" xfId="0" applyFont="1" applyBorder="1" applyAlignment="1">
      <alignment vertical="top" wrapText="1"/>
    </xf>
    <xf numFmtId="0" fontId="4" fillId="0" borderId="29" xfId="0" applyFont="1" applyBorder="1" applyAlignment="1">
      <alignment vertical="top"/>
    </xf>
    <xf numFmtId="0" fontId="1" fillId="0" borderId="4" xfId="0" applyFont="1" applyBorder="1" applyAlignment="1">
      <alignment horizontal="left" vertical="top" wrapText="1"/>
    </xf>
    <xf numFmtId="4" fontId="1" fillId="0" borderId="32" xfId="0" applyNumberFormat="1" applyFont="1" applyBorder="1" applyAlignment="1">
      <alignment horizontal="right" vertical="center"/>
    </xf>
    <xf numFmtId="0" fontId="4" fillId="0" borderId="22" xfId="0" applyFont="1" applyBorder="1" applyAlignment="1">
      <alignment horizontal="right" vertical="center"/>
    </xf>
    <xf numFmtId="0" fontId="1" fillId="0" borderId="22" xfId="0" applyFont="1" applyBorder="1" applyAlignment="1">
      <alignment horizontal="right" vertical="center"/>
    </xf>
    <xf numFmtId="3" fontId="1" fillId="3" borderId="22" xfId="0" applyNumberFormat="1" applyFont="1" applyFill="1" applyBorder="1" applyAlignment="1">
      <alignment horizontal="center" vertical="center"/>
    </xf>
    <xf numFmtId="168" fontId="1" fillId="0" borderId="22" xfId="0" applyNumberFormat="1" applyFont="1" applyBorder="1" applyAlignment="1">
      <alignment horizontal="right" vertical="top" wrapText="1"/>
    </xf>
    <xf numFmtId="168" fontId="1" fillId="0" borderId="22" xfId="0" applyNumberFormat="1" applyFont="1" applyBorder="1" applyAlignment="1">
      <alignment horizontal="right" vertical="center"/>
    </xf>
    <xf numFmtId="0" fontId="7" fillId="0" borderId="0" xfId="0" applyFont="1" applyBorder="1" applyAlignment="1">
      <alignment vertical="center"/>
    </xf>
    <xf numFmtId="0" fontId="6" fillId="0" borderId="0" xfId="0" applyFont="1" applyBorder="1" applyAlignment="1">
      <alignment vertical="top" wrapText="1"/>
    </xf>
    <xf numFmtId="169" fontId="1" fillId="0" borderId="0" xfId="0" applyNumberFormat="1" applyFont="1" applyBorder="1" applyAlignment="1">
      <alignment horizontal="center" vertical="center" wrapText="1"/>
    </xf>
    <xf numFmtId="0" fontId="1" fillId="0" borderId="0" xfId="0" applyFont="1" applyBorder="1" applyAlignment="1">
      <alignment vertical="top" wrapText="1"/>
    </xf>
    <xf numFmtId="169" fontId="12" fillId="0" borderId="0" xfId="0" applyNumberFormat="1" applyFont="1" applyAlignment="1">
      <alignment horizontal="right" vertical="center"/>
    </xf>
    <xf numFmtId="4" fontId="1" fillId="3" borderId="2" xfId="0" applyNumberFormat="1" applyFont="1" applyFill="1" applyBorder="1" applyAlignment="1">
      <alignment horizontal="center" vertical="center" wrapText="1"/>
    </xf>
    <xf numFmtId="0" fontId="11" fillId="3" borderId="14" xfId="1" applyFont="1" applyFill="1" applyBorder="1" applyAlignment="1">
      <alignment horizontal="left" vertical="top" wrapText="1"/>
    </xf>
    <xf numFmtId="0" fontId="1" fillId="3" borderId="14" xfId="0" applyFont="1" applyFill="1" applyBorder="1" applyAlignment="1">
      <alignment horizontal="center" vertical="top" wrapText="1"/>
    </xf>
    <xf numFmtId="0" fontId="1" fillId="3" borderId="3" xfId="3" applyFont="1" applyFill="1" applyBorder="1" applyAlignment="1">
      <alignment horizontal="center" vertical="top"/>
    </xf>
    <xf numFmtId="0" fontId="1" fillId="3" borderId="3" xfId="0" applyFont="1" applyFill="1" applyBorder="1" applyAlignment="1">
      <alignment horizontal="center" vertical="top" wrapText="1"/>
    </xf>
    <xf numFmtId="171" fontId="1" fillId="0" borderId="3" xfId="13" applyNumberFormat="1" applyFont="1" applyBorder="1" applyAlignment="1">
      <alignment horizontal="center" vertical="top" wrapText="1"/>
    </xf>
    <xf numFmtId="169" fontId="1" fillId="0" borderId="15" xfId="2" applyNumberFormat="1" applyFill="1" applyBorder="1" applyAlignment="1">
      <alignment horizontal="center" vertical="top" wrapText="1"/>
    </xf>
    <xf numFmtId="0" fontId="1" fillId="3" borderId="4" xfId="0" applyFont="1" applyFill="1" applyBorder="1" applyAlignment="1">
      <alignment horizontal="left" vertical="top" wrapText="1"/>
    </xf>
    <xf numFmtId="0" fontId="2" fillId="3" borderId="14" xfId="0" applyFont="1" applyFill="1" applyBorder="1" applyAlignment="1">
      <alignment horizontal="center" vertical="center" wrapText="1"/>
    </xf>
    <xf numFmtId="0" fontId="1" fillId="0" borderId="2" xfId="0" applyFont="1" applyFill="1" applyBorder="1" applyAlignment="1">
      <alignment horizontal="center" vertical="center" wrapText="1"/>
    </xf>
    <xf numFmtId="166" fontId="1" fillId="0" borderId="2" xfId="2" applyNumberFormat="1" applyFont="1" applyFill="1" applyBorder="1" applyAlignment="1">
      <alignment horizontal="right" vertical="center" wrapText="1"/>
    </xf>
    <xf numFmtId="0" fontId="1" fillId="0" borderId="2" xfId="2" applyNumberFormat="1" applyFont="1" applyFill="1" applyBorder="1" applyAlignment="1">
      <alignment horizontal="center" vertical="center" wrapText="1"/>
    </xf>
    <xf numFmtId="170" fontId="1" fillId="0" borderId="15" xfId="2" applyNumberFormat="1" applyFill="1" applyBorder="1" applyAlignment="1">
      <alignment horizontal="center" vertical="center" wrapText="1"/>
    </xf>
    <xf numFmtId="3" fontId="1" fillId="0" borderId="2" xfId="2" applyNumberFormat="1" applyBorder="1" applyAlignment="1">
      <alignment horizontal="center" vertical="center" wrapText="1"/>
    </xf>
    <xf numFmtId="3" fontId="1" fillId="3" borderId="2" xfId="0" applyNumberFormat="1" applyFont="1" applyFill="1" applyBorder="1" applyAlignment="1">
      <alignment horizontal="center" vertical="center" wrapText="1"/>
    </xf>
    <xf numFmtId="170" fontId="11" fillId="0" borderId="5" xfId="0" applyNumberFormat="1" applyFont="1" applyFill="1" applyBorder="1" applyAlignment="1">
      <alignment horizontal="center" vertical="center" wrapText="1"/>
    </xf>
    <xf numFmtId="3" fontId="1" fillId="0" borderId="3" xfId="0" applyNumberFormat="1" applyFont="1" applyFill="1" applyBorder="1" applyAlignment="1">
      <alignment horizontal="center" vertical="center" wrapText="1"/>
    </xf>
    <xf numFmtId="3" fontId="1" fillId="0" borderId="0" xfId="0" applyNumberFormat="1" applyFont="1" applyFill="1" applyAlignment="1">
      <alignment horizontal="center" vertical="center" wrapText="1"/>
    </xf>
    <xf numFmtId="3" fontId="1" fillId="0" borderId="3" xfId="0" applyNumberFormat="1" applyFont="1" applyFill="1" applyBorder="1" applyAlignment="1">
      <alignment vertical="center" wrapText="1"/>
    </xf>
    <xf numFmtId="3" fontId="1" fillId="0" borderId="3" xfId="4" applyNumberFormat="1" applyFont="1" applyFill="1" applyBorder="1" applyAlignment="1">
      <alignment horizontal="center" vertical="center"/>
    </xf>
    <xf numFmtId="0" fontId="2" fillId="0" borderId="0" xfId="0" applyFont="1" applyAlignment="1">
      <alignment horizontal="right" vertical="center"/>
    </xf>
    <xf numFmtId="0" fontId="1" fillId="0" borderId="3" xfId="11" applyFont="1" applyBorder="1" applyAlignment="1">
      <alignment horizontal="left" vertical="center" wrapText="1"/>
    </xf>
    <xf numFmtId="0" fontId="2" fillId="0" borderId="4" xfId="0" applyFont="1" applyBorder="1" applyAlignment="1">
      <alignment horizontal="left" vertical="top" wrapText="1"/>
    </xf>
    <xf numFmtId="0" fontId="5" fillId="0" borderId="3" xfId="4" applyFont="1" applyFill="1" applyBorder="1" applyAlignment="1">
      <alignment horizontal="left" vertical="center" wrapText="1"/>
    </xf>
    <xf numFmtId="0" fontId="1" fillId="0" borderId="3" xfId="4" applyFont="1" applyFill="1" applyBorder="1" applyAlignment="1">
      <alignment horizontal="left" vertical="center" wrapText="1"/>
    </xf>
    <xf numFmtId="0" fontId="5" fillId="0" borderId="3" xfId="6" applyFont="1" applyFill="1" applyBorder="1" applyAlignment="1">
      <alignment vertical="center" wrapText="1"/>
    </xf>
    <xf numFmtId="0" fontId="1" fillId="0" borderId="3" xfId="6" applyFill="1" applyBorder="1" applyAlignment="1">
      <alignment horizontal="left" vertical="center" wrapText="1"/>
    </xf>
    <xf numFmtId="0" fontId="2" fillId="0" borderId="9" xfId="0" applyFont="1" applyBorder="1" applyAlignment="1">
      <alignment horizontal="left" vertical="center"/>
    </xf>
    <xf numFmtId="0" fontId="2" fillId="0" borderId="10" xfId="0" applyFont="1" applyBorder="1" applyAlignment="1">
      <alignment horizontal="left" vertical="center"/>
    </xf>
    <xf numFmtId="0" fontId="2" fillId="0" borderId="16" xfId="0" applyFont="1" applyBorder="1" applyAlignment="1">
      <alignment horizontal="left" vertical="center"/>
    </xf>
    <xf numFmtId="0" fontId="1" fillId="0" borderId="0" xfId="3" applyFont="1" applyFill="1" applyBorder="1" applyAlignment="1">
      <alignment horizontal="left" vertical="center" wrapText="1"/>
    </xf>
    <xf numFmtId="3" fontId="1" fillId="0" borderId="0" xfId="0" applyNumberFormat="1" applyFont="1" applyFill="1" applyBorder="1" applyAlignment="1">
      <alignment horizontal="center" vertical="center" wrapText="1"/>
    </xf>
    <xf numFmtId="169" fontId="1" fillId="0" borderId="34" xfId="2" applyNumberFormat="1" applyFill="1" applyBorder="1" applyAlignment="1">
      <alignment horizontal="center" vertical="center" wrapText="1"/>
    </xf>
    <xf numFmtId="0" fontId="1" fillId="3" borderId="33" xfId="0" applyFont="1" applyFill="1" applyBorder="1" applyAlignment="1">
      <alignment horizontal="left" vertical="center" wrapText="1"/>
    </xf>
    <xf numFmtId="0" fontId="1" fillId="3" borderId="5" xfId="0" applyFont="1" applyFill="1" applyBorder="1" applyAlignment="1">
      <alignment horizontal="left" vertical="center" wrapText="1"/>
    </xf>
  </cellXfs>
  <cellStyles count="18">
    <cellStyle name="Comma" xfId="12" builtinId="3"/>
    <cellStyle name="Comma 6" xfId="16" xr:uid="{00000000-0005-0000-0000-000001000000}"/>
    <cellStyle name="Comma_BoQ P&amp;G_01" xfId="2" xr:uid="{00000000-0005-0000-0000-000002000000}"/>
    <cellStyle name="Currency 2" xfId="14" xr:uid="{00000000-0005-0000-0000-000003000000}"/>
    <cellStyle name="Good" xfId="3" builtinId="26"/>
    <cellStyle name="Normal" xfId="0" builtinId="0"/>
    <cellStyle name="Normal 11" xfId="11" xr:uid="{00000000-0005-0000-0000-000006000000}"/>
    <cellStyle name="Normal 13" xfId="15" xr:uid="{00000000-0005-0000-0000-000007000000}"/>
    <cellStyle name="Normal 2" xfId="4" xr:uid="{00000000-0005-0000-0000-000008000000}"/>
    <cellStyle name="Normal 3" xfId="6" xr:uid="{00000000-0005-0000-0000-000009000000}"/>
    <cellStyle name="Normal 4" xfId="7" xr:uid="{00000000-0005-0000-0000-00000A000000}"/>
    <cellStyle name="Normal 5" xfId="8" xr:uid="{00000000-0005-0000-0000-00000B000000}"/>
    <cellStyle name="Normal 5 2" xfId="17" xr:uid="{CCF50035-00AF-429D-990C-41003A651677}"/>
    <cellStyle name="Normal 6" xfId="10" xr:uid="{00000000-0005-0000-0000-00000C000000}"/>
    <cellStyle name="Normal 8" xfId="5" xr:uid="{00000000-0005-0000-0000-00000D000000}"/>
    <cellStyle name="Normal 9" xfId="9" xr:uid="{00000000-0005-0000-0000-00000E000000}"/>
    <cellStyle name="Normal_RESG_BoQ_Phase 5B" xfId="1" xr:uid="{00000000-0005-0000-0000-00000F000000}"/>
    <cellStyle name="Percent" xfId="13"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E9FB8FF42C526092/Projects/02.%20Projects/06.%20OR%20Tambo%20DM/2501-ORTDM%20(JTN)%20Mncwase%20Water%20Supply%20Scheme/05.%20Reports/51.%20External%20Reports/51c.%20Client%20Information/BOQ/Bends.csv"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ends"/>
    </sheetNames>
    <sheetDataSet>
      <sheetData sheetId="0">
        <row r="872">
          <cell r="F872">
            <v>2</v>
          </cell>
        </row>
        <row r="873">
          <cell r="E873">
            <v>4</v>
          </cell>
        </row>
        <row r="880">
          <cell r="E880">
            <v>8</v>
          </cell>
        </row>
        <row r="881">
          <cell r="E881">
            <v>1</v>
          </cell>
        </row>
        <row r="882">
          <cell r="E882">
            <v>2</v>
          </cell>
        </row>
        <row r="883">
          <cell r="E883">
            <v>13</v>
          </cell>
        </row>
        <row r="884">
          <cell r="E884">
            <v>2</v>
          </cell>
        </row>
        <row r="885">
          <cell r="E885">
            <v>2</v>
          </cell>
        </row>
        <row r="886">
          <cell r="E886">
            <v>1</v>
          </cell>
        </row>
        <row r="887">
          <cell r="E887">
            <v>1</v>
          </cell>
        </row>
        <row r="888">
          <cell r="E888">
            <v>1</v>
          </cell>
        </row>
        <row r="889">
          <cell r="E889">
            <v>1</v>
          </cell>
        </row>
        <row r="890">
          <cell r="E890">
            <v>3</v>
          </cell>
        </row>
        <row r="891">
          <cell r="E891">
            <v>1</v>
          </cell>
        </row>
        <row r="892">
          <cell r="E892">
            <v>1</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J74"/>
  <sheetViews>
    <sheetView showGridLines="0" view="pageBreakPreview" topLeftCell="A43" zoomScale="90" zoomScaleSheetLayoutView="90" workbookViewId="0">
      <selection activeCell="B72" sqref="B72:G72"/>
    </sheetView>
  </sheetViews>
  <sheetFormatPr defaultColWidth="8.88671875" defaultRowHeight="13.2" x14ac:dyDescent="0.3"/>
  <cols>
    <col min="1" max="1" width="0.88671875" style="13" customWidth="1"/>
    <col min="2" max="2" width="7.21875" style="13" customWidth="1"/>
    <col min="3" max="3" width="9.44140625" style="149" customWidth="1"/>
    <col min="4" max="4" width="54" style="71" customWidth="1"/>
    <col min="5" max="5" width="9.109375" style="62" customWidth="1"/>
    <col min="6" max="6" width="15.109375" style="62" customWidth="1"/>
    <col min="7" max="7" width="14.6640625" style="312" customWidth="1"/>
    <col min="8" max="8" width="15.6640625" style="312" customWidth="1"/>
    <col min="9" max="9" width="1" style="68" customWidth="1"/>
    <col min="10" max="10" width="16" style="68" customWidth="1"/>
    <col min="11" max="11" width="11.88671875" style="13" bestFit="1" customWidth="1"/>
    <col min="12" max="12" width="57.6640625" style="13" customWidth="1"/>
    <col min="13" max="16384" width="8.88671875" style="13"/>
  </cols>
  <sheetData>
    <row r="1" spans="2:10" x14ac:dyDescent="0.3">
      <c r="B1" s="133" t="s">
        <v>287</v>
      </c>
    </row>
    <row r="2" spans="2:10" ht="14.4" customHeight="1" x14ac:dyDescent="0.3">
      <c r="B2" s="276" t="s">
        <v>341</v>
      </c>
      <c r="H2" s="403" t="s">
        <v>364</v>
      </c>
    </row>
    <row r="3" spans="2:10" x14ac:dyDescent="0.3">
      <c r="B3" s="13" t="s">
        <v>438</v>
      </c>
      <c r="H3" s="301" t="s">
        <v>215</v>
      </c>
    </row>
    <row r="4" spans="2:10" s="52" customFormat="1" ht="8.4" customHeight="1" thickBot="1" x14ac:dyDescent="0.35">
      <c r="B4" s="150"/>
      <c r="C4" s="150"/>
      <c r="D4" s="72"/>
      <c r="E4" s="63"/>
      <c r="F4" s="63"/>
      <c r="G4" s="313"/>
      <c r="H4" s="313"/>
      <c r="I4" s="69"/>
      <c r="J4" s="68"/>
    </row>
    <row r="5" spans="2:10" s="12" customFormat="1" ht="13.95" customHeight="1" thickTop="1" x14ac:dyDescent="0.3">
      <c r="B5" s="369" t="s">
        <v>211</v>
      </c>
      <c r="C5" s="377" t="s">
        <v>0</v>
      </c>
      <c r="D5" s="377" t="s">
        <v>1</v>
      </c>
      <c r="E5" s="377" t="s">
        <v>2</v>
      </c>
      <c r="F5" s="375" t="s">
        <v>212</v>
      </c>
      <c r="G5" s="373" t="s">
        <v>3</v>
      </c>
      <c r="H5" s="371" t="s">
        <v>213</v>
      </c>
      <c r="I5" s="389"/>
      <c r="J5" s="68"/>
    </row>
    <row r="6" spans="2:10" s="12" customFormat="1" ht="15" customHeight="1" thickBot="1" x14ac:dyDescent="0.35">
      <c r="B6" s="370"/>
      <c r="C6" s="378"/>
      <c r="D6" s="378"/>
      <c r="E6" s="378"/>
      <c r="F6" s="376"/>
      <c r="G6" s="374"/>
      <c r="H6" s="372"/>
      <c r="I6" s="389"/>
      <c r="J6" s="68"/>
    </row>
    <row r="7" spans="2:10" s="193" customFormat="1" ht="13.8" thickTop="1" x14ac:dyDescent="0.3">
      <c r="B7" s="151"/>
      <c r="C7" s="152"/>
      <c r="D7" s="194" t="s">
        <v>421</v>
      </c>
      <c r="E7" s="64"/>
      <c r="F7" s="64"/>
      <c r="G7" s="314"/>
      <c r="H7" s="323"/>
      <c r="I7" s="390"/>
      <c r="J7" s="94"/>
    </row>
    <row r="8" spans="2:10" s="181" customFormat="1" ht="26.4" x14ac:dyDescent="0.3">
      <c r="B8" s="341">
        <v>1</v>
      </c>
      <c r="C8" s="342" t="s">
        <v>5</v>
      </c>
      <c r="D8" s="148" t="s">
        <v>25</v>
      </c>
      <c r="E8" s="2"/>
      <c r="F8" s="76"/>
      <c r="G8" s="315"/>
      <c r="H8" s="324"/>
      <c r="I8" s="391"/>
      <c r="J8" s="94"/>
    </row>
    <row r="9" spans="2:10" s="181" customFormat="1" x14ac:dyDescent="0.3">
      <c r="B9" s="343"/>
      <c r="C9" s="344"/>
      <c r="D9" s="1"/>
      <c r="E9" s="2"/>
      <c r="F9" s="76"/>
      <c r="G9" s="315"/>
      <c r="H9" s="324"/>
      <c r="I9" s="391"/>
      <c r="J9" s="106"/>
    </row>
    <row r="10" spans="2:10" s="181" customFormat="1" ht="23.25" customHeight="1" x14ac:dyDescent="0.3">
      <c r="B10" s="343" t="s">
        <v>30</v>
      </c>
      <c r="C10" s="344">
        <v>8.3000000000000007</v>
      </c>
      <c r="D10" s="345" t="s">
        <v>28</v>
      </c>
      <c r="E10" s="2"/>
      <c r="F10" s="76"/>
      <c r="G10" s="315"/>
      <c r="H10" s="324"/>
      <c r="I10" s="391"/>
      <c r="J10" s="106"/>
    </row>
    <row r="11" spans="2:10" s="181" customFormat="1" x14ac:dyDescent="0.3">
      <c r="B11" s="343"/>
      <c r="C11" s="344"/>
      <c r="D11" s="1"/>
      <c r="E11" s="2"/>
      <c r="F11" s="76"/>
      <c r="G11" s="315"/>
      <c r="H11" s="324"/>
      <c r="I11" s="391"/>
      <c r="J11" s="106"/>
    </row>
    <row r="12" spans="2:10" s="181" customFormat="1" x14ac:dyDescent="0.3">
      <c r="B12" s="343" t="s">
        <v>169</v>
      </c>
      <c r="C12" s="344" t="s">
        <v>17</v>
      </c>
      <c r="D12" s="3" t="s">
        <v>6</v>
      </c>
      <c r="E12" s="2" t="s">
        <v>7</v>
      </c>
      <c r="F12" s="76">
        <v>1</v>
      </c>
      <c r="G12" s="315"/>
      <c r="H12" s="324"/>
      <c r="I12" s="392"/>
      <c r="J12" s="346"/>
    </row>
    <row r="13" spans="2:10" s="181" customFormat="1" x14ac:dyDescent="0.3">
      <c r="B13" s="343"/>
      <c r="C13" s="344"/>
      <c r="D13" s="1"/>
      <c r="E13" s="2"/>
      <c r="F13" s="76"/>
      <c r="G13" s="315"/>
      <c r="H13" s="324"/>
      <c r="I13" s="392"/>
      <c r="J13" s="94"/>
    </row>
    <row r="14" spans="2:10" s="181" customFormat="1" x14ac:dyDescent="0.3">
      <c r="B14" s="343"/>
      <c r="C14" s="344"/>
      <c r="D14" s="147" t="s">
        <v>153</v>
      </c>
      <c r="E14" s="2"/>
      <c r="F14" s="76"/>
      <c r="G14" s="315"/>
      <c r="H14" s="324"/>
      <c r="I14" s="392"/>
      <c r="J14" s="94"/>
    </row>
    <row r="15" spans="2:10" s="181" customFormat="1" x14ac:dyDescent="0.3">
      <c r="B15" s="343"/>
      <c r="C15" s="344"/>
      <c r="D15" s="1"/>
      <c r="E15" s="2"/>
      <c r="F15" s="76" t="s">
        <v>327</v>
      </c>
      <c r="G15" s="315"/>
      <c r="H15" s="324"/>
      <c r="I15" s="392"/>
      <c r="J15" s="94"/>
    </row>
    <row r="16" spans="2:10" s="181" customFormat="1" x14ac:dyDescent="0.3">
      <c r="B16" s="343" t="s">
        <v>170</v>
      </c>
      <c r="C16" s="344" t="s">
        <v>26</v>
      </c>
      <c r="D16" s="3" t="s">
        <v>154</v>
      </c>
      <c r="E16" s="2" t="s">
        <v>7</v>
      </c>
      <c r="F16" s="76">
        <v>1</v>
      </c>
      <c r="G16" s="315"/>
      <c r="H16" s="324"/>
      <c r="I16" s="392"/>
      <c r="J16" s="94"/>
    </row>
    <row r="17" spans="2:10" s="181" customFormat="1" x14ac:dyDescent="0.3">
      <c r="B17" s="343"/>
      <c r="C17" s="344"/>
      <c r="D17" s="3"/>
      <c r="E17" s="2"/>
      <c r="F17" s="76"/>
      <c r="G17" s="315"/>
      <c r="H17" s="324"/>
      <c r="I17" s="392"/>
      <c r="J17" s="347"/>
    </row>
    <row r="18" spans="2:10" s="181" customFormat="1" x14ac:dyDescent="0.3">
      <c r="B18" s="343" t="s">
        <v>171</v>
      </c>
      <c r="C18" s="344" t="s">
        <v>8</v>
      </c>
      <c r="D18" s="3" t="s">
        <v>155</v>
      </c>
      <c r="E18" s="2" t="s">
        <v>7</v>
      </c>
      <c r="F18" s="76">
        <v>1</v>
      </c>
      <c r="G18" s="315"/>
      <c r="H18" s="324"/>
      <c r="I18" s="392"/>
      <c r="J18" s="94"/>
    </row>
    <row r="19" spans="2:10" s="181" customFormat="1" x14ac:dyDescent="0.3">
      <c r="B19" s="343"/>
      <c r="C19" s="344"/>
      <c r="D19" s="3"/>
      <c r="E19" s="2"/>
      <c r="F19" s="76"/>
      <c r="G19" s="315"/>
      <c r="H19" s="324"/>
      <c r="I19" s="392"/>
      <c r="J19" s="94"/>
    </row>
    <row r="20" spans="2:10" s="181" customFormat="1" x14ac:dyDescent="0.3">
      <c r="B20" s="343" t="s">
        <v>172</v>
      </c>
      <c r="C20" s="344" t="s">
        <v>9</v>
      </c>
      <c r="D20" s="3" t="s">
        <v>156</v>
      </c>
      <c r="E20" s="2" t="s">
        <v>7</v>
      </c>
      <c r="F20" s="76">
        <v>1</v>
      </c>
      <c r="G20" s="315"/>
      <c r="H20" s="324"/>
      <c r="I20" s="392"/>
      <c r="J20" s="94"/>
    </row>
    <row r="21" spans="2:10" s="181" customFormat="1" x14ac:dyDescent="0.3">
      <c r="B21" s="343"/>
      <c r="C21" s="344"/>
      <c r="D21" s="3"/>
      <c r="E21" s="2"/>
      <c r="F21" s="76"/>
      <c r="G21" s="315"/>
      <c r="H21" s="324"/>
      <c r="I21" s="392"/>
      <c r="J21" s="94"/>
    </row>
    <row r="22" spans="2:10" s="181" customFormat="1" x14ac:dyDescent="0.3">
      <c r="B22" s="343" t="s">
        <v>173</v>
      </c>
      <c r="C22" s="344" t="s">
        <v>10</v>
      </c>
      <c r="D22" s="3" t="s">
        <v>157</v>
      </c>
      <c r="E22" s="2" t="s">
        <v>7</v>
      </c>
      <c r="F22" s="187">
        <v>1</v>
      </c>
      <c r="G22" s="315"/>
      <c r="H22" s="324"/>
      <c r="I22" s="393"/>
      <c r="J22" s="94"/>
    </row>
    <row r="23" spans="2:10" s="181" customFormat="1" x14ac:dyDescent="0.3">
      <c r="B23" s="343"/>
      <c r="C23" s="344"/>
      <c r="D23" s="3"/>
      <c r="E23" s="2"/>
      <c r="F23" s="76"/>
      <c r="G23" s="315"/>
      <c r="H23" s="324"/>
      <c r="I23" s="392"/>
      <c r="J23" s="94"/>
    </row>
    <row r="24" spans="2:10" s="181" customFormat="1" x14ac:dyDescent="0.3">
      <c r="B24" s="343" t="s">
        <v>174</v>
      </c>
      <c r="C24" s="344"/>
      <c r="D24" s="3" t="s">
        <v>158</v>
      </c>
      <c r="E24" s="2" t="s">
        <v>7</v>
      </c>
      <c r="F24" s="76">
        <v>1</v>
      </c>
      <c r="G24" s="315"/>
      <c r="H24" s="324"/>
      <c r="I24" s="392"/>
      <c r="J24" s="94"/>
    </row>
    <row r="25" spans="2:10" s="181" customFormat="1" x14ac:dyDescent="0.3">
      <c r="B25" s="343"/>
      <c r="C25" s="344"/>
      <c r="D25" s="3"/>
      <c r="E25" s="2"/>
      <c r="F25" s="76"/>
      <c r="G25" s="315"/>
      <c r="H25" s="324"/>
      <c r="I25" s="392"/>
      <c r="J25" s="94"/>
    </row>
    <row r="26" spans="2:10" s="181" customFormat="1" x14ac:dyDescent="0.3">
      <c r="B26" s="343" t="s">
        <v>175</v>
      </c>
      <c r="C26" s="344"/>
      <c r="D26" s="3" t="s">
        <v>185</v>
      </c>
      <c r="E26" s="2" t="s">
        <v>7</v>
      </c>
      <c r="F26" s="187">
        <v>1</v>
      </c>
      <c r="G26" s="315"/>
      <c r="H26" s="324"/>
      <c r="I26" s="393"/>
      <c r="J26" s="94"/>
    </row>
    <row r="27" spans="2:10" s="181" customFormat="1" x14ac:dyDescent="0.3">
      <c r="B27" s="343"/>
      <c r="C27" s="344"/>
      <c r="D27" s="1"/>
      <c r="E27" s="2"/>
      <c r="F27" s="76"/>
      <c r="G27" s="315"/>
      <c r="H27" s="324"/>
      <c r="I27" s="391"/>
      <c r="J27" s="94"/>
    </row>
    <row r="28" spans="2:10" s="181" customFormat="1" x14ac:dyDescent="0.3">
      <c r="B28" s="343" t="s">
        <v>19</v>
      </c>
      <c r="C28" s="342" t="s">
        <v>167</v>
      </c>
      <c r="D28" s="148" t="s">
        <v>159</v>
      </c>
      <c r="E28" s="2"/>
      <c r="F28" s="76"/>
      <c r="G28" s="315"/>
      <c r="H28" s="324"/>
      <c r="I28" s="391"/>
      <c r="J28" s="94"/>
    </row>
    <row r="29" spans="2:10" s="181" customFormat="1" x14ac:dyDescent="0.3">
      <c r="B29" s="343"/>
      <c r="C29" s="344"/>
      <c r="D29" s="1"/>
      <c r="E29" s="2"/>
      <c r="F29" s="76"/>
      <c r="G29" s="315"/>
      <c r="H29" s="324"/>
      <c r="I29" s="393"/>
      <c r="J29" s="94"/>
    </row>
    <row r="30" spans="2:10" s="181" customFormat="1" x14ac:dyDescent="0.3">
      <c r="B30" s="343" t="s">
        <v>176</v>
      </c>
      <c r="C30" s="344" t="s">
        <v>29</v>
      </c>
      <c r="D30" s="3" t="s">
        <v>160</v>
      </c>
      <c r="E30" s="2" t="s">
        <v>7</v>
      </c>
      <c r="F30" s="187">
        <v>1</v>
      </c>
      <c r="G30" s="315"/>
      <c r="H30" s="324"/>
      <c r="I30" s="394"/>
      <c r="J30" s="94"/>
    </row>
    <row r="31" spans="2:10" s="181" customFormat="1" x14ac:dyDescent="0.3">
      <c r="B31" s="343"/>
      <c r="C31" s="344"/>
      <c r="D31" s="3"/>
      <c r="E31" s="2"/>
      <c r="F31" s="76"/>
      <c r="G31" s="315"/>
      <c r="H31" s="324"/>
      <c r="I31" s="394"/>
      <c r="J31" s="94"/>
    </row>
    <row r="32" spans="2:10" s="181" customFormat="1" x14ac:dyDescent="0.3">
      <c r="B32" s="343" t="s">
        <v>177</v>
      </c>
      <c r="C32" s="344" t="s">
        <v>11</v>
      </c>
      <c r="D32" s="3" t="s">
        <v>161</v>
      </c>
      <c r="E32" s="2" t="s">
        <v>7</v>
      </c>
      <c r="F32" s="76">
        <v>1</v>
      </c>
      <c r="G32" s="315"/>
      <c r="H32" s="324"/>
      <c r="I32" s="394"/>
      <c r="J32" s="94"/>
    </row>
    <row r="33" spans="2:10" s="181" customFormat="1" x14ac:dyDescent="0.3">
      <c r="B33" s="343"/>
      <c r="C33" s="344"/>
      <c r="D33" s="3"/>
      <c r="E33" s="2"/>
      <c r="F33" s="76"/>
      <c r="G33" s="315"/>
      <c r="H33" s="324"/>
      <c r="I33" s="394"/>
      <c r="J33" s="94"/>
    </row>
    <row r="34" spans="2:10" s="181" customFormat="1" x14ac:dyDescent="0.3">
      <c r="B34" s="343" t="s">
        <v>178</v>
      </c>
      <c r="C34" s="344" t="s">
        <v>31</v>
      </c>
      <c r="D34" s="3" t="s">
        <v>162</v>
      </c>
      <c r="E34" s="2" t="s">
        <v>7</v>
      </c>
      <c r="F34" s="76">
        <v>1</v>
      </c>
      <c r="G34" s="315"/>
      <c r="H34" s="324"/>
      <c r="I34" s="394"/>
      <c r="J34" s="94"/>
    </row>
    <row r="35" spans="2:10" s="181" customFormat="1" x14ac:dyDescent="0.3">
      <c r="B35" s="343"/>
      <c r="C35" s="344"/>
      <c r="D35" s="3"/>
      <c r="E35" s="2"/>
      <c r="F35" s="76"/>
      <c r="G35" s="315"/>
      <c r="H35" s="324"/>
      <c r="I35" s="394"/>
      <c r="J35" s="94"/>
    </row>
    <row r="36" spans="2:10" s="181" customFormat="1" x14ac:dyDescent="0.3">
      <c r="B36" s="343" t="s">
        <v>179</v>
      </c>
      <c r="C36" s="344" t="s">
        <v>12</v>
      </c>
      <c r="D36" s="3" t="s">
        <v>163</v>
      </c>
      <c r="E36" s="2" t="s">
        <v>7</v>
      </c>
      <c r="F36" s="76">
        <v>1</v>
      </c>
      <c r="G36" s="315"/>
      <c r="H36" s="324"/>
      <c r="I36" s="394"/>
      <c r="J36" s="94"/>
    </row>
    <row r="37" spans="2:10" s="181" customFormat="1" x14ac:dyDescent="0.3">
      <c r="B37" s="343"/>
      <c r="C37" s="344"/>
      <c r="D37" s="3"/>
      <c r="E37" s="2"/>
      <c r="F37" s="76"/>
      <c r="G37" s="315"/>
      <c r="H37" s="324"/>
      <c r="I37" s="394"/>
      <c r="J37" s="94"/>
    </row>
    <row r="38" spans="2:10" s="181" customFormat="1" x14ac:dyDescent="0.3">
      <c r="B38" s="343" t="s">
        <v>180</v>
      </c>
      <c r="C38" s="344"/>
      <c r="D38" s="3" t="s">
        <v>164</v>
      </c>
      <c r="E38" s="2" t="s">
        <v>7</v>
      </c>
      <c r="F38" s="76">
        <v>1</v>
      </c>
      <c r="G38" s="315"/>
      <c r="H38" s="324"/>
      <c r="I38" s="394"/>
      <c r="J38" s="94"/>
    </row>
    <row r="39" spans="2:10" s="181" customFormat="1" x14ac:dyDescent="0.3">
      <c r="B39" s="343"/>
      <c r="C39" s="344"/>
      <c r="D39" s="3"/>
      <c r="E39" s="2"/>
      <c r="F39" s="76"/>
      <c r="G39" s="315"/>
      <c r="H39" s="324"/>
      <c r="I39" s="395"/>
      <c r="J39" s="94"/>
    </row>
    <row r="40" spans="2:10" s="181" customFormat="1" x14ac:dyDescent="0.3">
      <c r="B40" s="343" t="s">
        <v>181</v>
      </c>
      <c r="C40" s="344" t="s">
        <v>13</v>
      </c>
      <c r="D40" s="3" t="s">
        <v>165</v>
      </c>
      <c r="E40" s="2" t="s">
        <v>7</v>
      </c>
      <c r="F40" s="187">
        <v>1</v>
      </c>
      <c r="G40" s="315"/>
      <c r="H40" s="324"/>
      <c r="I40" s="396"/>
      <c r="J40" s="94"/>
    </row>
    <row r="41" spans="2:10" s="181" customFormat="1" x14ac:dyDescent="0.3">
      <c r="B41" s="154"/>
      <c r="C41" s="348"/>
      <c r="D41" s="53"/>
      <c r="E41" s="55"/>
      <c r="F41" s="55"/>
      <c r="G41" s="315"/>
      <c r="H41" s="325"/>
      <c r="I41" s="397"/>
      <c r="J41" s="94"/>
    </row>
    <row r="42" spans="2:10" s="181" customFormat="1" x14ac:dyDescent="0.3">
      <c r="B42" s="343" t="s">
        <v>20</v>
      </c>
      <c r="C42" s="344"/>
      <c r="D42" s="349" t="s">
        <v>218</v>
      </c>
      <c r="E42" s="2"/>
      <c r="F42" s="76"/>
      <c r="G42" s="315"/>
      <c r="H42" s="325"/>
      <c r="I42" s="397"/>
      <c r="J42" s="94"/>
    </row>
    <row r="43" spans="2:10" s="181" customFormat="1" x14ac:dyDescent="0.3">
      <c r="B43" s="343"/>
      <c r="C43" s="344"/>
      <c r="D43" s="349"/>
      <c r="E43" s="2"/>
      <c r="F43" s="76"/>
      <c r="G43" s="315"/>
      <c r="H43" s="324"/>
      <c r="I43" s="391"/>
      <c r="J43" s="94"/>
    </row>
    <row r="44" spans="2:10" s="181" customFormat="1" ht="26.4" x14ac:dyDescent="0.3">
      <c r="B44" s="343" t="s">
        <v>187</v>
      </c>
      <c r="C44" s="344" t="s">
        <v>168</v>
      </c>
      <c r="D44" s="3" t="s">
        <v>285</v>
      </c>
      <c r="E44" s="2" t="s">
        <v>14</v>
      </c>
      <c r="F44" s="76">
        <v>1</v>
      </c>
      <c r="G44" s="315">
        <v>20000</v>
      </c>
      <c r="H44" s="324">
        <f>F44*G44</f>
        <v>20000</v>
      </c>
      <c r="I44" s="396"/>
      <c r="J44" s="94"/>
    </row>
    <row r="45" spans="2:10" s="181" customFormat="1" x14ac:dyDescent="0.3">
      <c r="B45" s="343"/>
      <c r="C45" s="344"/>
      <c r="D45" s="3"/>
      <c r="E45" s="2"/>
      <c r="F45" s="76"/>
      <c r="G45" s="315"/>
      <c r="H45" s="324"/>
      <c r="I45" s="398"/>
      <c r="J45" s="94"/>
    </row>
    <row r="46" spans="2:10" s="181" customFormat="1" ht="17.399999999999999" customHeight="1" x14ac:dyDescent="0.3">
      <c r="B46" s="343" t="s">
        <v>182</v>
      </c>
      <c r="C46" s="3"/>
      <c r="D46" s="3" t="s">
        <v>166</v>
      </c>
      <c r="E46" s="54" t="s">
        <v>15</v>
      </c>
      <c r="F46" s="469">
        <f>H44</f>
        <v>20000</v>
      </c>
      <c r="G46" s="315"/>
      <c r="H46" s="324"/>
      <c r="I46" s="399"/>
      <c r="J46" s="401"/>
    </row>
    <row r="47" spans="2:10" s="181" customFormat="1" x14ac:dyDescent="0.3">
      <c r="B47" s="343"/>
      <c r="C47" s="3"/>
      <c r="D47" s="3"/>
      <c r="E47" s="2"/>
      <c r="F47" s="76"/>
      <c r="G47" s="315"/>
      <c r="H47" s="324"/>
      <c r="I47" s="398"/>
      <c r="J47" s="401"/>
    </row>
    <row r="48" spans="2:10" s="181" customFormat="1" ht="26.4" x14ac:dyDescent="0.3">
      <c r="B48" s="343" t="s">
        <v>183</v>
      </c>
      <c r="C48" s="3"/>
      <c r="D48" s="3" t="s">
        <v>222</v>
      </c>
      <c r="E48" s="2" t="s">
        <v>14</v>
      </c>
      <c r="F48" s="189">
        <v>1</v>
      </c>
      <c r="G48" s="316">
        <v>2000</v>
      </c>
      <c r="H48" s="324">
        <f>F48*G48</f>
        <v>2000</v>
      </c>
      <c r="I48" s="397"/>
      <c r="J48" s="402"/>
    </row>
    <row r="49" spans="2:10" s="181" customFormat="1" ht="11.4" customHeight="1" x14ac:dyDescent="0.3">
      <c r="B49" s="343"/>
      <c r="C49" s="3"/>
      <c r="D49" s="3"/>
      <c r="E49" s="2"/>
      <c r="F49" s="189"/>
      <c r="G49" s="316"/>
      <c r="H49" s="324"/>
      <c r="I49" s="397"/>
      <c r="J49" s="402"/>
    </row>
    <row r="50" spans="2:10" s="181" customFormat="1" ht="26.4" x14ac:dyDescent="0.3">
      <c r="B50" s="343" t="s">
        <v>184</v>
      </c>
      <c r="C50" s="3"/>
      <c r="D50" s="3" t="s">
        <v>221</v>
      </c>
      <c r="E50" s="54" t="s">
        <v>15</v>
      </c>
      <c r="F50" s="470">
        <f>H48</f>
        <v>2000</v>
      </c>
      <c r="G50" s="315"/>
      <c r="H50" s="324"/>
      <c r="I50" s="397"/>
      <c r="J50" s="401"/>
    </row>
    <row r="51" spans="2:10" s="181" customFormat="1" ht="10.8" customHeight="1" x14ac:dyDescent="0.3">
      <c r="B51" s="343"/>
      <c r="C51" s="3"/>
      <c r="D51" s="3"/>
      <c r="E51" s="2"/>
      <c r="F51" s="189"/>
      <c r="G51" s="316"/>
      <c r="H51" s="324"/>
      <c r="I51" s="397"/>
      <c r="J51" s="94"/>
    </row>
    <row r="52" spans="2:10" s="181" customFormat="1" ht="26.4" x14ac:dyDescent="0.3">
      <c r="B52" s="343" t="s">
        <v>188</v>
      </c>
      <c r="C52" s="3"/>
      <c r="D52" s="3" t="s">
        <v>246</v>
      </c>
      <c r="E52" s="2" t="s">
        <v>14</v>
      </c>
      <c r="F52" s="190">
        <v>1</v>
      </c>
      <c r="G52" s="317">
        <v>2500</v>
      </c>
      <c r="H52" s="324">
        <f>F52*G52</f>
        <v>2500</v>
      </c>
      <c r="I52" s="396"/>
      <c r="J52" s="94"/>
    </row>
    <row r="53" spans="2:10" s="181" customFormat="1" ht="9.6" customHeight="1" x14ac:dyDescent="0.3">
      <c r="B53" s="343"/>
      <c r="C53" s="3"/>
      <c r="D53" s="3"/>
      <c r="E53" s="2"/>
      <c r="F53" s="190"/>
      <c r="G53" s="317"/>
      <c r="H53" s="324"/>
      <c r="I53" s="397"/>
      <c r="J53" s="94"/>
    </row>
    <row r="54" spans="2:10" s="181" customFormat="1" ht="13.5" customHeight="1" x14ac:dyDescent="0.3">
      <c r="B54" s="343" t="s">
        <v>190</v>
      </c>
      <c r="C54" s="3"/>
      <c r="D54" s="3" t="s">
        <v>166</v>
      </c>
      <c r="E54" s="54" t="s">
        <v>15</v>
      </c>
      <c r="F54" s="470">
        <f>H52</f>
        <v>2500</v>
      </c>
      <c r="G54" s="315"/>
      <c r="H54" s="324"/>
      <c r="I54" s="397"/>
      <c r="J54" s="94"/>
    </row>
    <row r="55" spans="2:10" s="181" customFormat="1" ht="13.5" customHeight="1" x14ac:dyDescent="0.3">
      <c r="B55" s="343"/>
      <c r="C55" s="3"/>
      <c r="D55" s="3"/>
      <c r="E55" s="54"/>
      <c r="F55" s="470"/>
      <c r="G55" s="317"/>
      <c r="H55" s="324"/>
      <c r="I55" s="397"/>
      <c r="J55" s="94"/>
    </row>
    <row r="56" spans="2:10" s="181" customFormat="1" ht="25.8" customHeight="1" x14ac:dyDescent="0.3">
      <c r="B56" s="343" t="s">
        <v>219</v>
      </c>
      <c r="C56" s="3"/>
      <c r="D56" s="3" t="s">
        <v>420</v>
      </c>
      <c r="E56" s="54" t="s">
        <v>419</v>
      </c>
      <c r="F56" s="470">
        <v>1</v>
      </c>
      <c r="G56" s="317">
        <v>200000</v>
      </c>
      <c r="H56" s="324">
        <f>F56*G56</f>
        <v>200000</v>
      </c>
      <c r="I56" s="397"/>
      <c r="J56" s="94"/>
    </row>
    <row r="57" spans="2:10" s="181" customFormat="1" ht="12" customHeight="1" x14ac:dyDescent="0.3">
      <c r="B57" s="343"/>
      <c r="C57" s="3"/>
      <c r="D57" s="3"/>
      <c r="E57" s="54"/>
      <c r="F57" s="470"/>
      <c r="G57" s="317"/>
      <c r="H57" s="324"/>
      <c r="I57" s="397"/>
      <c r="J57" s="94"/>
    </row>
    <row r="58" spans="2:10" s="181" customFormat="1" ht="18.600000000000001" customHeight="1" x14ac:dyDescent="0.3">
      <c r="B58" s="343" t="s">
        <v>220</v>
      </c>
      <c r="C58" s="3"/>
      <c r="D58" s="3" t="s">
        <v>166</v>
      </c>
      <c r="E58" s="54" t="s">
        <v>15</v>
      </c>
      <c r="F58" s="470">
        <v>200000</v>
      </c>
      <c r="G58" s="317"/>
      <c r="H58" s="324"/>
      <c r="I58" s="397"/>
      <c r="J58" s="94"/>
    </row>
    <row r="59" spans="2:10" s="181" customFormat="1" ht="9.6" customHeight="1" x14ac:dyDescent="0.3">
      <c r="B59" s="343"/>
      <c r="C59" s="3"/>
      <c r="D59" s="3"/>
      <c r="E59" s="2"/>
      <c r="F59" s="189"/>
      <c r="G59" s="316"/>
      <c r="H59" s="324"/>
      <c r="I59" s="397"/>
      <c r="J59" s="94"/>
    </row>
    <row r="60" spans="2:10" s="181" customFormat="1" x14ac:dyDescent="0.3">
      <c r="B60" s="343" t="s">
        <v>359</v>
      </c>
      <c r="C60" s="3"/>
      <c r="D60" s="345" t="s">
        <v>27</v>
      </c>
      <c r="E60" s="55"/>
      <c r="F60" s="55"/>
      <c r="G60" s="318"/>
      <c r="H60" s="324"/>
      <c r="I60" s="391"/>
      <c r="J60" s="94"/>
    </row>
    <row r="61" spans="2:10" s="181" customFormat="1" ht="13.5" customHeight="1" x14ac:dyDescent="0.3">
      <c r="B61" s="343"/>
      <c r="C61" s="3"/>
      <c r="D61" s="71"/>
      <c r="E61" s="55"/>
      <c r="F61" s="55"/>
      <c r="G61" s="318"/>
      <c r="H61" s="324"/>
      <c r="I61" s="391"/>
      <c r="J61" s="94"/>
    </row>
    <row r="62" spans="2:10" s="181" customFormat="1" x14ac:dyDescent="0.3">
      <c r="B62" s="343" t="s">
        <v>360</v>
      </c>
      <c r="C62" s="3"/>
      <c r="D62" s="71" t="s">
        <v>21</v>
      </c>
      <c r="E62" s="2" t="s">
        <v>18</v>
      </c>
      <c r="F62" s="77">
        <v>5</v>
      </c>
      <c r="G62" s="318"/>
      <c r="H62" s="324"/>
      <c r="I62" s="391"/>
      <c r="J62" s="94"/>
    </row>
    <row r="63" spans="2:10" s="181" customFormat="1" ht="10.8" customHeight="1" x14ac:dyDescent="0.3">
      <c r="B63" s="343"/>
      <c r="C63" s="3"/>
      <c r="D63" s="71"/>
      <c r="E63" s="55"/>
      <c r="F63" s="188"/>
      <c r="G63" s="318"/>
      <c r="H63" s="325"/>
      <c r="I63" s="391"/>
      <c r="J63" s="94"/>
    </row>
    <row r="64" spans="2:10" s="181" customFormat="1" x14ac:dyDescent="0.3">
      <c r="B64" s="343" t="s">
        <v>361</v>
      </c>
      <c r="C64" s="3"/>
      <c r="D64" s="71" t="s">
        <v>22</v>
      </c>
      <c r="E64" s="2" t="s">
        <v>18</v>
      </c>
      <c r="F64" s="77">
        <v>5</v>
      </c>
      <c r="G64" s="318"/>
      <c r="H64" s="324"/>
      <c r="I64" s="391"/>
      <c r="J64" s="94"/>
    </row>
    <row r="65" spans="2:10" s="181" customFormat="1" ht="7.8" customHeight="1" x14ac:dyDescent="0.3">
      <c r="B65" s="343"/>
      <c r="C65" s="3"/>
      <c r="D65" s="71"/>
      <c r="E65" s="55"/>
      <c r="F65" s="188"/>
      <c r="G65" s="318"/>
      <c r="H65" s="324"/>
      <c r="I65" s="391"/>
      <c r="J65" s="94"/>
    </row>
    <row r="66" spans="2:10" s="181" customFormat="1" ht="11.4" customHeight="1" x14ac:dyDescent="0.3">
      <c r="B66" s="343" t="s">
        <v>362</v>
      </c>
      <c r="C66" s="3"/>
      <c r="D66" s="71" t="s">
        <v>23</v>
      </c>
      <c r="E66" s="2" t="s">
        <v>18</v>
      </c>
      <c r="F66" s="77">
        <v>5</v>
      </c>
      <c r="G66" s="318"/>
      <c r="H66" s="324"/>
      <c r="I66" s="391"/>
      <c r="J66" s="94"/>
    </row>
    <row r="67" spans="2:10" s="181" customFormat="1" ht="8.4" customHeight="1" x14ac:dyDescent="0.3">
      <c r="B67" s="343"/>
      <c r="C67" s="3"/>
      <c r="D67" s="71"/>
      <c r="E67" s="55"/>
      <c r="F67" s="188"/>
      <c r="G67" s="318"/>
      <c r="H67" s="324"/>
      <c r="I67" s="391"/>
      <c r="J67" s="94"/>
    </row>
    <row r="68" spans="2:10" s="181" customFormat="1" x14ac:dyDescent="0.3">
      <c r="B68" s="343" t="s">
        <v>363</v>
      </c>
      <c r="C68" s="3"/>
      <c r="D68" s="71" t="s">
        <v>24</v>
      </c>
      <c r="E68" s="2" t="s">
        <v>18</v>
      </c>
      <c r="F68" s="77">
        <v>15</v>
      </c>
      <c r="G68" s="318"/>
      <c r="H68" s="324"/>
      <c r="I68" s="391"/>
      <c r="J68" s="94"/>
    </row>
    <row r="69" spans="2:10" s="181" customFormat="1" ht="9" customHeight="1" x14ac:dyDescent="0.3">
      <c r="B69" s="343"/>
      <c r="C69" s="3"/>
      <c r="D69" s="70"/>
      <c r="E69" s="2"/>
      <c r="F69" s="190"/>
      <c r="G69" s="315"/>
      <c r="H69" s="324"/>
      <c r="I69" s="397"/>
      <c r="J69" s="94"/>
    </row>
    <row r="70" spans="2:10" s="310" customFormat="1" x14ac:dyDescent="0.3">
      <c r="B70" s="388">
        <v>1.5</v>
      </c>
      <c r="C70" s="3" t="s">
        <v>277</v>
      </c>
      <c r="D70" s="71" t="s">
        <v>278</v>
      </c>
      <c r="E70" s="2" t="s">
        <v>7</v>
      </c>
      <c r="F70" s="55">
        <v>1</v>
      </c>
      <c r="G70" s="315"/>
      <c r="H70" s="324"/>
      <c r="I70" s="400"/>
      <c r="J70" s="350"/>
    </row>
    <row r="71" spans="2:10" s="12" customFormat="1" ht="9" customHeight="1" x14ac:dyDescent="0.3">
      <c r="B71" s="155"/>
      <c r="C71" s="3"/>
      <c r="D71" s="71"/>
      <c r="E71" s="2"/>
      <c r="F71" s="77"/>
      <c r="G71" s="319"/>
      <c r="H71" s="324"/>
      <c r="I71" s="391"/>
      <c r="J71" s="68"/>
    </row>
    <row r="72" spans="2:10" s="193" customFormat="1" ht="24.75" customHeight="1" thickBot="1" x14ac:dyDescent="0.35">
      <c r="B72" s="483" t="s">
        <v>4</v>
      </c>
      <c r="C72" s="484"/>
      <c r="D72" s="484"/>
      <c r="E72" s="484"/>
      <c r="F72" s="484"/>
      <c r="G72" s="485"/>
      <c r="H72" s="326"/>
      <c r="I72" s="391"/>
      <c r="J72" s="94"/>
    </row>
    <row r="73" spans="2:10" s="12" customFormat="1" ht="8.4" customHeight="1" thickTop="1" x14ac:dyDescent="0.3">
      <c r="B73" s="13"/>
      <c r="C73" s="149"/>
      <c r="D73" s="71"/>
      <c r="E73" s="62"/>
      <c r="F73" s="62"/>
      <c r="G73" s="312"/>
      <c r="H73" s="312"/>
      <c r="I73" s="68"/>
      <c r="J73" s="68"/>
    </row>
    <row r="74" spans="2:10" s="12" customFormat="1" x14ac:dyDescent="0.3">
      <c r="B74" s="13"/>
      <c r="C74" s="149"/>
      <c r="D74" s="71"/>
      <c r="E74" s="62"/>
      <c r="F74" s="62"/>
      <c r="G74" s="312"/>
      <c r="H74" s="312"/>
      <c r="I74" s="68"/>
      <c r="J74" s="68"/>
    </row>
  </sheetData>
  <mergeCells count="9">
    <mergeCell ref="B72:G72"/>
    <mergeCell ref="B5:B6"/>
    <mergeCell ref="H5:H6"/>
    <mergeCell ref="G5:G6"/>
    <mergeCell ref="I5:I6"/>
    <mergeCell ref="F5:F6"/>
    <mergeCell ref="E5:E6"/>
    <mergeCell ref="D5:D6"/>
    <mergeCell ref="C5:C6"/>
  </mergeCells>
  <printOptions horizontalCentered="1"/>
  <pageMargins left="0.39370078740157483" right="0.43307086614173229" top="0.39370078740157483" bottom="0.51181102362204722" header="0.31496062992125984" footer="0.31496062992125984"/>
  <pageSetup paperSize="9" scale="74" orientation="portrait" useFirstPageNumber="1" horizontalDpi="4294967293" verticalDpi="4294967293" r:id="rId1"/>
  <headerFooter>
    <oddFooter>&amp;C1.&amp;P</oddFooter>
    <firstFooter>&amp;C1.1&amp;P</first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J134"/>
  <sheetViews>
    <sheetView showGridLines="0" tabSelected="1" view="pageBreakPreview" zoomScale="90" zoomScaleSheetLayoutView="90" workbookViewId="0">
      <selection activeCell="L17" sqref="L17"/>
    </sheetView>
  </sheetViews>
  <sheetFormatPr defaultColWidth="8.88671875" defaultRowHeight="13.2" x14ac:dyDescent="0.3"/>
  <cols>
    <col min="1" max="1" width="0.88671875" style="13" customWidth="1"/>
    <col min="2" max="2" width="7.109375" style="13" customWidth="1"/>
    <col min="3" max="3" width="9.44140625" style="13" customWidth="1"/>
    <col min="4" max="4" width="42.33203125" style="13" customWidth="1"/>
    <col min="5" max="5" width="8.44140625" style="62" customWidth="1"/>
    <col min="6" max="6" width="9" style="62" customWidth="1"/>
    <col min="7" max="7" width="15" style="68" customWidth="1"/>
    <col min="8" max="8" width="15.6640625" style="62" customWidth="1"/>
    <col min="9" max="9" width="1" style="98" customWidth="1"/>
    <col min="10" max="10" width="8.88671875" style="13"/>
    <col min="11" max="11" width="10.5546875" style="13" bestFit="1" customWidth="1"/>
    <col min="12" max="12" width="11.5546875" style="13" bestFit="1" customWidth="1"/>
    <col min="13" max="16384" width="8.88671875" style="13"/>
  </cols>
  <sheetData>
    <row r="1" spans="2:10" x14ac:dyDescent="0.3">
      <c r="B1" s="133" t="str">
        <f>'P&amp;G - Section 1'!B1</f>
        <v>OR TAMBO DISTRICT MUNICIPALITY</v>
      </c>
    </row>
    <row r="2" spans="2:10" ht="13.2" customHeight="1" x14ac:dyDescent="0.3">
      <c r="B2" s="276" t="str">
        <f>'Treatment Plant- Section 9 '!A2</f>
        <v>KSD LOCAL MUNICIPALITY</v>
      </c>
      <c r="C2" s="149"/>
      <c r="F2" s="13"/>
      <c r="G2" s="13"/>
      <c r="H2" s="301" t="str">
        <f>'Pump Requirements - Section 8'!H2</f>
        <v>Contract No. ORTDM SCMU 22-25/26</v>
      </c>
    </row>
    <row r="3" spans="2:10" x14ac:dyDescent="0.3">
      <c r="B3" s="254" t="str">
        <f>'Treatment Plant- Section 9 '!A3</f>
        <v>MNCWASA WATER SUPPLY PHASE 1</v>
      </c>
      <c r="H3" s="301" t="s">
        <v>356</v>
      </c>
    </row>
    <row r="4" spans="2:10" s="52" customFormat="1" ht="6" thickBot="1" x14ac:dyDescent="0.35">
      <c r="B4" s="150"/>
      <c r="E4" s="63"/>
      <c r="F4" s="63"/>
      <c r="G4" s="69"/>
      <c r="H4" s="63"/>
      <c r="I4" s="99"/>
    </row>
    <row r="5" spans="2:10" s="12" customFormat="1" ht="15" customHeight="1" thickTop="1" x14ac:dyDescent="0.3">
      <c r="B5" s="369" t="s">
        <v>211</v>
      </c>
      <c r="C5" s="377" t="s">
        <v>0</v>
      </c>
      <c r="D5" s="377" t="s">
        <v>1</v>
      </c>
      <c r="E5" s="377" t="s">
        <v>2</v>
      </c>
      <c r="F5" s="375" t="s">
        <v>212</v>
      </c>
      <c r="G5" s="384" t="s">
        <v>3</v>
      </c>
      <c r="H5" s="381" t="s">
        <v>213</v>
      </c>
      <c r="I5" s="421"/>
      <c r="J5" s="68"/>
    </row>
    <row r="6" spans="2:10" s="12" customFormat="1" ht="15" customHeight="1" thickBot="1" x14ac:dyDescent="0.35">
      <c r="B6" s="370"/>
      <c r="C6" s="378"/>
      <c r="D6" s="378"/>
      <c r="E6" s="378"/>
      <c r="F6" s="376"/>
      <c r="G6" s="385"/>
      <c r="H6" s="382"/>
      <c r="I6" s="421"/>
      <c r="J6" s="68"/>
    </row>
    <row r="7" spans="2:10" s="193" customFormat="1" ht="13.8" thickTop="1" x14ac:dyDescent="0.3">
      <c r="B7" s="151"/>
      <c r="C7" s="61"/>
      <c r="D7" s="194" t="s">
        <v>405</v>
      </c>
      <c r="E7" s="64"/>
      <c r="F7" s="86"/>
      <c r="G7" s="97"/>
      <c r="H7" s="327"/>
      <c r="I7" s="422"/>
    </row>
    <row r="8" spans="2:10" s="181" customFormat="1" ht="26.4" x14ac:dyDescent="0.3">
      <c r="B8" s="226">
        <v>9</v>
      </c>
      <c r="C8" s="18" t="s">
        <v>117</v>
      </c>
      <c r="D8" s="18" t="s">
        <v>120</v>
      </c>
      <c r="E8" s="29"/>
      <c r="F8" s="184"/>
      <c r="G8" s="257"/>
      <c r="H8" s="327"/>
      <c r="I8" s="423"/>
    </row>
    <row r="9" spans="2:10" s="181" customFormat="1" x14ac:dyDescent="0.3">
      <c r="B9" s="226"/>
      <c r="C9" s="19"/>
      <c r="D9" s="18"/>
      <c r="E9" s="29"/>
      <c r="F9" s="55"/>
      <c r="G9" s="257"/>
      <c r="H9" s="327"/>
      <c r="I9" s="423"/>
    </row>
    <row r="10" spans="2:10" s="181" customFormat="1" x14ac:dyDescent="0.3">
      <c r="B10" s="182" t="s">
        <v>406</v>
      </c>
      <c r="C10" s="163"/>
      <c r="D10" s="164" t="s">
        <v>121</v>
      </c>
      <c r="E10" s="163"/>
      <c r="F10" s="55"/>
      <c r="G10" s="257"/>
      <c r="H10" s="327"/>
      <c r="I10" s="424"/>
    </row>
    <row r="11" spans="2:10" s="181" customFormat="1" x14ac:dyDescent="0.3">
      <c r="B11" s="182"/>
      <c r="C11" s="163"/>
      <c r="D11" s="53"/>
      <c r="E11" s="163"/>
      <c r="F11" s="55"/>
      <c r="G11" s="257"/>
      <c r="H11" s="327"/>
      <c r="I11" s="423"/>
    </row>
    <row r="12" spans="2:10" s="181" customFormat="1" ht="26.4" x14ac:dyDescent="0.3">
      <c r="B12" s="182"/>
      <c r="C12" s="170" t="s">
        <v>111</v>
      </c>
      <c r="D12" s="172" t="s">
        <v>122</v>
      </c>
      <c r="E12" s="29"/>
      <c r="F12" s="55"/>
      <c r="G12" s="257"/>
      <c r="H12" s="327"/>
      <c r="I12" s="424"/>
    </row>
    <row r="13" spans="2:10" s="181" customFormat="1" x14ac:dyDescent="0.3">
      <c r="B13" s="182"/>
      <c r="C13" s="163"/>
      <c r="D13" s="172"/>
      <c r="E13" s="163"/>
      <c r="F13" s="55"/>
      <c r="G13" s="257"/>
      <c r="H13" s="327"/>
      <c r="I13" s="424"/>
    </row>
    <row r="14" spans="2:10" s="181" customFormat="1" ht="26.4" x14ac:dyDescent="0.3">
      <c r="B14" s="182" t="s">
        <v>259</v>
      </c>
      <c r="C14" s="242" t="s">
        <v>123</v>
      </c>
      <c r="D14" s="164" t="s">
        <v>240</v>
      </c>
      <c r="E14" s="29"/>
      <c r="F14" s="55"/>
      <c r="G14" s="257"/>
      <c r="H14" s="327"/>
      <c r="I14" s="424"/>
    </row>
    <row r="15" spans="2:10" s="181" customFormat="1" x14ac:dyDescent="0.3">
      <c r="B15" s="182"/>
      <c r="C15" s="163"/>
      <c r="D15" s="53"/>
      <c r="E15" s="163"/>
      <c r="F15" s="55"/>
      <c r="G15" s="257"/>
      <c r="H15" s="327"/>
      <c r="I15" s="424"/>
    </row>
    <row r="16" spans="2:10" s="181" customFormat="1" ht="66" x14ac:dyDescent="0.3">
      <c r="B16" s="182"/>
      <c r="C16" s="163"/>
      <c r="D16" s="158" t="s">
        <v>248</v>
      </c>
      <c r="E16" s="29"/>
      <c r="F16" s="352"/>
      <c r="G16" s="257"/>
      <c r="H16" s="327"/>
      <c r="I16" s="424"/>
    </row>
    <row r="17" spans="2:9" s="181" customFormat="1" x14ac:dyDescent="0.3">
      <c r="B17" s="182"/>
      <c r="C17" s="163"/>
      <c r="D17" s="353"/>
      <c r="E17" s="29"/>
      <c r="F17" s="264"/>
      <c r="G17" s="257"/>
      <c r="H17" s="327"/>
      <c r="I17" s="423"/>
    </row>
    <row r="18" spans="2:9" s="181" customFormat="1" x14ac:dyDescent="0.3">
      <c r="B18" s="182" t="s">
        <v>409</v>
      </c>
      <c r="C18" s="163"/>
      <c r="D18" s="353" t="s">
        <v>296</v>
      </c>
      <c r="E18" s="29" t="s">
        <v>45</v>
      </c>
      <c r="F18" s="264">
        <v>2</v>
      </c>
      <c r="G18" s="224"/>
      <c r="H18" s="327"/>
      <c r="I18" s="424"/>
    </row>
    <row r="19" spans="2:9" s="181" customFormat="1" x14ac:dyDescent="0.3">
      <c r="B19" s="182"/>
      <c r="C19" s="163"/>
      <c r="D19" s="353"/>
      <c r="E19" s="29"/>
      <c r="F19" s="264"/>
      <c r="G19" s="224"/>
      <c r="H19" s="327"/>
      <c r="I19" s="424"/>
    </row>
    <row r="20" spans="2:9" s="181" customFormat="1" x14ac:dyDescent="0.3">
      <c r="B20" s="182"/>
      <c r="C20" s="163"/>
      <c r="D20" s="353"/>
      <c r="E20" s="29"/>
      <c r="F20" s="352"/>
      <c r="G20" s="224"/>
      <c r="H20" s="327"/>
      <c r="I20" s="424"/>
    </row>
    <row r="21" spans="2:9" s="181" customFormat="1" x14ac:dyDescent="0.3">
      <c r="B21" s="182" t="s">
        <v>355</v>
      </c>
      <c r="C21" s="163"/>
      <c r="D21" s="164" t="s">
        <v>124</v>
      </c>
      <c r="E21" s="29"/>
      <c r="F21" s="126"/>
      <c r="G21" s="257"/>
      <c r="H21" s="327"/>
      <c r="I21" s="424"/>
    </row>
    <row r="22" spans="2:9" s="181" customFormat="1" x14ac:dyDescent="0.3">
      <c r="B22" s="241"/>
      <c r="C22" s="163"/>
      <c r="D22" s="53"/>
      <c r="E22" s="29"/>
      <c r="F22" s="188"/>
      <c r="G22" s="257"/>
      <c r="H22" s="327"/>
      <c r="I22" s="424"/>
    </row>
    <row r="23" spans="2:9" s="181" customFormat="1" ht="66" x14ac:dyDescent="0.3">
      <c r="B23" s="241"/>
      <c r="C23" s="163" t="s">
        <v>82</v>
      </c>
      <c r="D23" s="158" t="s">
        <v>249</v>
      </c>
      <c r="E23" s="29"/>
      <c r="F23" s="188"/>
      <c r="G23" s="257"/>
      <c r="H23" s="327"/>
      <c r="I23" s="424"/>
    </row>
    <row r="24" spans="2:9" s="181" customFormat="1" x14ac:dyDescent="0.3">
      <c r="B24" s="241"/>
      <c r="C24" s="163"/>
      <c r="D24" s="158"/>
      <c r="E24" s="29"/>
      <c r="F24" s="188"/>
      <c r="G24" s="257"/>
      <c r="H24" s="327"/>
      <c r="I24" s="424"/>
    </row>
    <row r="25" spans="2:9" s="181" customFormat="1" x14ac:dyDescent="0.3">
      <c r="B25" s="241" t="s">
        <v>410</v>
      </c>
      <c r="C25" s="163"/>
      <c r="D25" s="353" t="s">
        <v>291</v>
      </c>
      <c r="E25" s="130" t="s">
        <v>45</v>
      </c>
      <c r="F25" s="264">
        <v>1</v>
      </c>
      <c r="G25" s="224"/>
      <c r="H25" s="327"/>
      <c r="I25" s="424"/>
    </row>
    <row r="26" spans="2:9" s="181" customFormat="1" x14ac:dyDescent="0.3">
      <c r="B26" s="241"/>
      <c r="C26" s="163"/>
      <c r="D26" s="353"/>
      <c r="E26" s="239"/>
      <c r="F26" s="264"/>
      <c r="G26" s="257"/>
      <c r="H26" s="327"/>
      <c r="I26" s="424"/>
    </row>
    <row r="27" spans="2:9" s="181" customFormat="1" x14ac:dyDescent="0.3">
      <c r="B27" s="241" t="s">
        <v>411</v>
      </c>
      <c r="C27" s="163"/>
      <c r="D27" s="353" t="s">
        <v>292</v>
      </c>
      <c r="E27" s="130" t="s">
        <v>45</v>
      </c>
      <c r="F27" s="264">
        <v>2</v>
      </c>
      <c r="G27" s="224"/>
      <c r="H27" s="327"/>
      <c r="I27" s="424"/>
    </row>
    <row r="28" spans="2:9" s="181" customFormat="1" x14ac:dyDescent="0.3">
      <c r="B28" s="241"/>
      <c r="C28" s="163"/>
      <c r="D28" s="354"/>
      <c r="E28" s="239"/>
      <c r="F28" s="188"/>
      <c r="G28" s="257"/>
      <c r="H28" s="327"/>
      <c r="I28" s="424"/>
    </row>
    <row r="29" spans="2:9" s="181" customFormat="1" x14ac:dyDescent="0.3">
      <c r="B29" s="241"/>
      <c r="C29" s="163"/>
      <c r="D29" s="158"/>
      <c r="E29" s="239"/>
      <c r="F29" s="188"/>
      <c r="G29" s="247"/>
      <c r="H29" s="327"/>
      <c r="I29" s="424"/>
    </row>
    <row r="30" spans="2:9" s="181" customFormat="1" x14ac:dyDescent="0.3">
      <c r="B30" s="241" t="s">
        <v>412</v>
      </c>
      <c r="C30" s="163"/>
      <c r="D30" s="158" t="s">
        <v>247</v>
      </c>
      <c r="E30" s="130"/>
      <c r="F30" s="264"/>
      <c r="G30" s="224"/>
      <c r="H30" s="327"/>
      <c r="I30" s="424"/>
    </row>
    <row r="31" spans="2:9" s="181" customFormat="1" x14ac:dyDescent="0.3">
      <c r="B31" s="241"/>
      <c r="C31" s="163"/>
      <c r="D31" s="355"/>
      <c r="E31" s="239"/>
      <c r="F31" s="188"/>
      <c r="G31" s="247"/>
      <c r="H31" s="327"/>
      <c r="I31" s="424"/>
    </row>
    <row r="32" spans="2:9" s="181" customFormat="1" ht="79.2" x14ac:dyDescent="0.3">
      <c r="B32" s="241"/>
      <c r="C32" s="242" t="s">
        <v>123</v>
      </c>
      <c r="D32" s="158" t="s">
        <v>300</v>
      </c>
      <c r="E32" s="239"/>
      <c r="F32" s="188"/>
      <c r="G32" s="247"/>
      <c r="H32" s="327"/>
      <c r="I32" s="424"/>
    </row>
    <row r="33" spans="2:9" s="181" customFormat="1" x14ac:dyDescent="0.3">
      <c r="B33" s="241"/>
      <c r="C33" s="242"/>
      <c r="D33" s="158"/>
      <c r="E33" s="239"/>
      <c r="F33" s="188"/>
      <c r="G33" s="247"/>
      <c r="H33" s="327"/>
      <c r="I33" s="424"/>
    </row>
    <row r="34" spans="2:9" s="181" customFormat="1" x14ac:dyDescent="0.3">
      <c r="B34" s="241" t="s">
        <v>413</v>
      </c>
      <c r="C34" s="242"/>
      <c r="D34" s="354" t="s">
        <v>293</v>
      </c>
      <c r="E34" s="239" t="s">
        <v>149</v>
      </c>
      <c r="F34" s="465">
        <v>5</v>
      </c>
      <c r="G34" s="247"/>
      <c r="H34" s="327"/>
      <c r="I34" s="424"/>
    </row>
    <row r="35" spans="2:9" s="181" customFormat="1" x14ac:dyDescent="0.3">
      <c r="B35" s="241"/>
      <c r="C35" s="242"/>
      <c r="D35" s="158"/>
      <c r="E35" s="239"/>
      <c r="F35" s="465"/>
      <c r="G35" s="247"/>
      <c r="H35" s="327"/>
      <c r="I35" s="424"/>
    </row>
    <row r="36" spans="2:9" s="181" customFormat="1" x14ac:dyDescent="0.3">
      <c r="B36" s="241" t="s">
        <v>414</v>
      </c>
      <c r="C36" s="242"/>
      <c r="D36" s="354" t="s">
        <v>294</v>
      </c>
      <c r="E36" s="239" t="s">
        <v>149</v>
      </c>
      <c r="F36" s="465">
        <v>2</v>
      </c>
      <c r="G36" s="247"/>
      <c r="H36" s="327"/>
      <c r="I36" s="424"/>
    </row>
    <row r="37" spans="2:9" s="181" customFormat="1" x14ac:dyDescent="0.3">
      <c r="B37" s="241"/>
      <c r="C37" s="242"/>
      <c r="D37" s="158"/>
      <c r="E37" s="239"/>
      <c r="F37" s="465"/>
      <c r="G37" s="247"/>
      <c r="H37" s="327"/>
      <c r="I37" s="424"/>
    </row>
    <row r="38" spans="2:9" s="181" customFormat="1" x14ac:dyDescent="0.3">
      <c r="B38" s="241" t="s">
        <v>415</v>
      </c>
      <c r="C38" s="242"/>
      <c r="D38" s="354" t="s">
        <v>295</v>
      </c>
      <c r="E38" s="239" t="s">
        <v>149</v>
      </c>
      <c r="F38" s="465">
        <v>1</v>
      </c>
      <c r="G38" s="247"/>
      <c r="H38" s="327"/>
      <c r="I38" s="424"/>
    </row>
    <row r="39" spans="2:9" s="181" customFormat="1" x14ac:dyDescent="0.3">
      <c r="B39" s="241"/>
      <c r="C39" s="242"/>
      <c r="D39" s="158"/>
      <c r="E39" s="239"/>
      <c r="F39" s="465"/>
      <c r="G39" s="247"/>
      <c r="H39" s="327"/>
      <c r="I39" s="424"/>
    </row>
    <row r="40" spans="2:9" s="181" customFormat="1" ht="26.4" x14ac:dyDescent="0.3">
      <c r="B40" s="241" t="s">
        <v>407</v>
      </c>
      <c r="C40" s="242"/>
      <c r="D40" s="147" t="s">
        <v>408</v>
      </c>
      <c r="E40" s="2"/>
      <c r="F40" s="466"/>
      <c r="G40" s="224"/>
      <c r="H40" s="327"/>
      <c r="I40" s="424"/>
    </row>
    <row r="41" spans="2:9" s="181" customFormat="1" x14ac:dyDescent="0.3">
      <c r="B41" s="241"/>
      <c r="C41" s="163"/>
      <c r="D41" s="148"/>
      <c r="E41" s="2"/>
      <c r="F41" s="466"/>
      <c r="G41" s="224"/>
      <c r="H41" s="327"/>
      <c r="I41" s="424"/>
    </row>
    <row r="42" spans="2:9" s="181" customFormat="1" ht="63.75" customHeight="1" x14ac:dyDescent="0.3">
      <c r="B42" s="241" t="s">
        <v>354</v>
      </c>
      <c r="C42" s="163"/>
      <c r="D42" s="70" t="s">
        <v>290</v>
      </c>
      <c r="E42" s="2" t="s">
        <v>149</v>
      </c>
      <c r="F42" s="467">
        <v>2</v>
      </c>
      <c r="G42" s="224"/>
      <c r="H42" s="327"/>
      <c r="I42" s="424"/>
    </row>
    <row r="43" spans="2:9" s="181" customFormat="1" ht="24" customHeight="1" thickBot="1" x14ac:dyDescent="0.35">
      <c r="B43" s="483" t="s">
        <v>4</v>
      </c>
      <c r="C43" s="484"/>
      <c r="D43" s="484"/>
      <c r="E43" s="484"/>
      <c r="F43" s="484"/>
      <c r="G43" s="485"/>
      <c r="H43" s="328"/>
      <c r="I43" s="420"/>
    </row>
    <row r="44" spans="2:9" s="181" customFormat="1" ht="9.6" customHeight="1" thickTop="1" x14ac:dyDescent="0.3">
      <c r="B44" s="196"/>
      <c r="C44" s="196"/>
      <c r="D44" s="196"/>
      <c r="E44" s="92"/>
      <c r="F44" s="92"/>
      <c r="G44" s="93"/>
      <c r="H44" s="329"/>
      <c r="I44" s="419"/>
    </row>
    <row r="45" spans="2:9" s="181" customFormat="1" x14ac:dyDescent="0.3">
      <c r="E45" s="73"/>
      <c r="F45" s="73"/>
      <c r="G45" s="94"/>
      <c r="H45" s="94"/>
      <c r="I45" s="106"/>
    </row>
    <row r="46" spans="2:9" s="181" customFormat="1" x14ac:dyDescent="0.3">
      <c r="E46" s="73"/>
      <c r="F46" s="73"/>
      <c r="G46" s="94"/>
      <c r="H46" s="94"/>
      <c r="I46" s="106"/>
    </row>
    <row r="47" spans="2:9" s="181" customFormat="1" x14ac:dyDescent="0.3">
      <c r="E47" s="73"/>
      <c r="F47" s="73"/>
      <c r="G47" s="94"/>
      <c r="H47" s="94"/>
      <c r="I47" s="106"/>
    </row>
    <row r="48" spans="2:9" s="181" customFormat="1" x14ac:dyDescent="0.3">
      <c r="E48" s="73"/>
      <c r="F48" s="73"/>
      <c r="G48" s="94"/>
      <c r="H48" s="94"/>
      <c r="I48" s="106"/>
    </row>
    <row r="49" spans="5:9" s="181" customFormat="1" x14ac:dyDescent="0.3">
      <c r="E49" s="73"/>
      <c r="F49" s="73"/>
      <c r="G49" s="94"/>
      <c r="H49" s="94"/>
      <c r="I49" s="106"/>
    </row>
    <row r="50" spans="5:9" s="181" customFormat="1" x14ac:dyDescent="0.3">
      <c r="E50" s="73"/>
      <c r="F50" s="73"/>
      <c r="G50" s="94"/>
      <c r="H50" s="94"/>
      <c r="I50" s="106"/>
    </row>
    <row r="51" spans="5:9" s="181" customFormat="1" x14ac:dyDescent="0.3">
      <c r="E51" s="73"/>
      <c r="F51" s="73"/>
      <c r="G51" s="94"/>
      <c r="H51" s="94"/>
      <c r="I51" s="106"/>
    </row>
    <row r="52" spans="5:9" s="181" customFormat="1" x14ac:dyDescent="0.3">
      <c r="E52" s="73"/>
      <c r="F52" s="73"/>
      <c r="G52" s="94"/>
      <c r="H52" s="94"/>
      <c r="I52" s="106"/>
    </row>
    <row r="53" spans="5:9" s="181" customFormat="1" x14ac:dyDescent="0.3">
      <c r="E53" s="73"/>
      <c r="F53" s="73"/>
      <c r="G53" s="94"/>
      <c r="H53" s="94"/>
      <c r="I53" s="106"/>
    </row>
    <row r="54" spans="5:9" s="181" customFormat="1" x14ac:dyDescent="0.3">
      <c r="E54" s="73"/>
      <c r="F54" s="73"/>
      <c r="G54" s="94"/>
      <c r="H54" s="94"/>
      <c r="I54" s="106"/>
    </row>
    <row r="55" spans="5:9" s="181" customFormat="1" x14ac:dyDescent="0.3">
      <c r="E55" s="73"/>
      <c r="F55" s="73"/>
      <c r="G55" s="94"/>
      <c r="H55" s="94"/>
      <c r="I55" s="106"/>
    </row>
    <row r="56" spans="5:9" s="181" customFormat="1" x14ac:dyDescent="0.3">
      <c r="E56" s="73"/>
      <c r="F56" s="73"/>
      <c r="G56" s="94"/>
      <c r="H56" s="94"/>
      <c r="I56" s="106"/>
    </row>
    <row r="57" spans="5:9" s="181" customFormat="1" x14ac:dyDescent="0.3">
      <c r="E57" s="73"/>
      <c r="F57" s="73"/>
      <c r="G57" s="94"/>
      <c r="H57" s="94"/>
      <c r="I57" s="106"/>
    </row>
    <row r="58" spans="5:9" s="181" customFormat="1" x14ac:dyDescent="0.3">
      <c r="E58" s="73"/>
      <c r="F58" s="73"/>
      <c r="G58" s="94"/>
      <c r="H58" s="94"/>
      <c r="I58" s="106"/>
    </row>
    <row r="59" spans="5:9" s="181" customFormat="1" x14ac:dyDescent="0.3">
      <c r="E59" s="73"/>
      <c r="F59" s="73"/>
      <c r="G59" s="94"/>
      <c r="H59" s="94"/>
      <c r="I59" s="106"/>
    </row>
    <row r="60" spans="5:9" s="181" customFormat="1" x14ac:dyDescent="0.3">
      <c r="E60" s="73"/>
      <c r="F60" s="73"/>
      <c r="G60" s="94"/>
      <c r="H60" s="94"/>
      <c r="I60" s="106"/>
    </row>
    <row r="61" spans="5:9" s="181" customFormat="1" x14ac:dyDescent="0.3">
      <c r="E61" s="73"/>
      <c r="F61" s="73"/>
      <c r="G61" s="94"/>
      <c r="H61" s="94"/>
      <c r="I61" s="106"/>
    </row>
    <row r="62" spans="5:9" s="181" customFormat="1" x14ac:dyDescent="0.3">
      <c r="E62" s="73"/>
      <c r="F62" s="73"/>
      <c r="G62" s="94"/>
      <c r="H62" s="94"/>
      <c r="I62" s="106"/>
    </row>
    <row r="63" spans="5:9" s="181" customFormat="1" x14ac:dyDescent="0.3">
      <c r="E63" s="73"/>
      <c r="F63" s="73"/>
      <c r="G63" s="94"/>
      <c r="H63" s="94"/>
      <c r="I63" s="106"/>
    </row>
    <row r="64" spans="5:9" s="181" customFormat="1" x14ac:dyDescent="0.3">
      <c r="E64" s="73"/>
      <c r="F64" s="73"/>
      <c r="G64" s="94"/>
      <c r="H64" s="94"/>
      <c r="I64" s="106"/>
    </row>
    <row r="65" spans="5:9" s="181" customFormat="1" x14ac:dyDescent="0.3">
      <c r="E65" s="73"/>
      <c r="F65" s="73"/>
      <c r="G65" s="94"/>
      <c r="H65" s="94"/>
      <c r="I65" s="106"/>
    </row>
    <row r="66" spans="5:9" s="181" customFormat="1" x14ac:dyDescent="0.3">
      <c r="E66" s="73"/>
      <c r="F66" s="73"/>
      <c r="G66" s="94"/>
      <c r="H66" s="94"/>
      <c r="I66" s="106"/>
    </row>
    <row r="67" spans="5:9" s="181" customFormat="1" x14ac:dyDescent="0.3">
      <c r="E67" s="73"/>
      <c r="F67" s="73"/>
      <c r="G67" s="94"/>
      <c r="H67" s="94"/>
      <c r="I67" s="106"/>
    </row>
    <row r="68" spans="5:9" s="181" customFormat="1" x14ac:dyDescent="0.3">
      <c r="E68" s="73"/>
      <c r="F68" s="73"/>
      <c r="G68" s="94"/>
      <c r="H68" s="94"/>
      <c r="I68" s="106"/>
    </row>
    <row r="69" spans="5:9" s="181" customFormat="1" x14ac:dyDescent="0.3">
      <c r="E69" s="73"/>
      <c r="F69" s="73"/>
      <c r="G69" s="94"/>
      <c r="H69" s="94"/>
      <c r="I69" s="106"/>
    </row>
    <row r="70" spans="5:9" s="181" customFormat="1" x14ac:dyDescent="0.3">
      <c r="E70" s="73"/>
      <c r="F70" s="73"/>
      <c r="G70" s="94"/>
      <c r="H70" s="94"/>
      <c r="I70" s="106"/>
    </row>
    <row r="71" spans="5:9" s="181" customFormat="1" x14ac:dyDescent="0.3">
      <c r="E71" s="73"/>
      <c r="F71" s="73"/>
      <c r="G71" s="94"/>
      <c r="H71" s="94"/>
      <c r="I71" s="106"/>
    </row>
    <row r="72" spans="5:9" s="181" customFormat="1" x14ac:dyDescent="0.3">
      <c r="E72" s="73"/>
      <c r="F72" s="73"/>
      <c r="G72" s="94"/>
      <c r="H72" s="94"/>
      <c r="I72" s="106"/>
    </row>
    <row r="73" spans="5:9" s="181" customFormat="1" x14ac:dyDescent="0.3">
      <c r="E73" s="73"/>
      <c r="F73" s="73"/>
      <c r="G73" s="94"/>
      <c r="H73" s="94"/>
      <c r="I73" s="106"/>
    </row>
    <row r="74" spans="5:9" s="181" customFormat="1" x14ac:dyDescent="0.3">
      <c r="E74" s="73"/>
      <c r="F74" s="73"/>
      <c r="G74" s="94"/>
      <c r="H74" s="94"/>
      <c r="I74" s="106"/>
    </row>
    <row r="75" spans="5:9" s="181" customFormat="1" x14ac:dyDescent="0.3">
      <c r="E75" s="73"/>
      <c r="F75" s="73"/>
      <c r="G75" s="94"/>
      <c r="H75" s="94"/>
      <c r="I75" s="106"/>
    </row>
    <row r="76" spans="5:9" s="181" customFormat="1" x14ac:dyDescent="0.3">
      <c r="E76" s="73"/>
      <c r="F76" s="73"/>
      <c r="G76" s="94"/>
      <c r="H76" s="94"/>
      <c r="I76" s="106"/>
    </row>
    <row r="77" spans="5:9" s="181" customFormat="1" x14ac:dyDescent="0.3">
      <c r="E77" s="73"/>
      <c r="F77" s="73"/>
      <c r="G77" s="94"/>
      <c r="H77" s="94"/>
      <c r="I77" s="106"/>
    </row>
    <row r="78" spans="5:9" s="181" customFormat="1" x14ac:dyDescent="0.3">
      <c r="E78" s="73"/>
      <c r="F78" s="73"/>
      <c r="G78" s="94"/>
      <c r="H78" s="94"/>
      <c r="I78" s="106"/>
    </row>
    <row r="79" spans="5:9" s="181" customFormat="1" ht="24" customHeight="1" x14ac:dyDescent="0.3">
      <c r="E79" s="73"/>
      <c r="F79" s="73"/>
      <c r="G79" s="94"/>
      <c r="H79" s="94"/>
      <c r="I79" s="106"/>
    </row>
    <row r="80" spans="5:9" s="181" customFormat="1" ht="24" customHeight="1" x14ac:dyDescent="0.3">
      <c r="E80" s="73"/>
      <c r="F80" s="73"/>
      <c r="G80" s="94"/>
      <c r="H80" s="94"/>
      <c r="I80" s="106"/>
    </row>
    <row r="81" spans="5:9" s="181" customFormat="1" x14ac:dyDescent="0.3">
      <c r="E81" s="73"/>
      <c r="F81" s="73"/>
      <c r="G81" s="94"/>
      <c r="H81" s="94"/>
      <c r="I81" s="106"/>
    </row>
    <row r="82" spans="5:9" s="181" customFormat="1" x14ac:dyDescent="0.3">
      <c r="E82" s="73"/>
      <c r="F82" s="73"/>
      <c r="G82" s="94"/>
      <c r="H82" s="94"/>
      <c r="I82" s="106"/>
    </row>
    <row r="83" spans="5:9" s="181" customFormat="1" x14ac:dyDescent="0.3">
      <c r="E83" s="73"/>
      <c r="F83" s="73"/>
      <c r="G83" s="94"/>
      <c r="H83" s="94"/>
      <c r="I83" s="106"/>
    </row>
    <row r="84" spans="5:9" s="181" customFormat="1" x14ac:dyDescent="0.3">
      <c r="E84" s="73"/>
      <c r="F84" s="73"/>
      <c r="G84" s="94"/>
      <c r="H84" s="94"/>
      <c r="I84" s="106"/>
    </row>
    <row r="85" spans="5:9" s="181" customFormat="1" x14ac:dyDescent="0.3">
      <c r="E85" s="73"/>
      <c r="F85" s="73"/>
      <c r="G85" s="94"/>
      <c r="H85" s="94"/>
      <c r="I85" s="106"/>
    </row>
    <row r="86" spans="5:9" s="181" customFormat="1" x14ac:dyDescent="0.3">
      <c r="E86" s="73"/>
      <c r="F86" s="73"/>
      <c r="G86" s="94"/>
      <c r="H86" s="94"/>
      <c r="I86" s="106"/>
    </row>
    <row r="87" spans="5:9" s="181" customFormat="1" x14ac:dyDescent="0.3">
      <c r="E87" s="73"/>
      <c r="F87" s="73"/>
      <c r="G87" s="94"/>
      <c r="H87" s="94"/>
      <c r="I87" s="106"/>
    </row>
    <row r="88" spans="5:9" s="181" customFormat="1" x14ac:dyDescent="0.3">
      <c r="E88" s="73"/>
      <c r="F88" s="73"/>
      <c r="G88" s="94"/>
      <c r="H88" s="94"/>
      <c r="I88" s="106"/>
    </row>
    <row r="89" spans="5:9" s="181" customFormat="1" x14ac:dyDescent="0.3">
      <c r="E89" s="73"/>
      <c r="F89" s="73"/>
      <c r="G89" s="94"/>
      <c r="H89" s="94"/>
      <c r="I89" s="106"/>
    </row>
    <row r="90" spans="5:9" s="181" customFormat="1" x14ac:dyDescent="0.3">
      <c r="E90" s="73"/>
      <c r="F90" s="73"/>
      <c r="G90" s="94"/>
      <c r="H90" s="94"/>
      <c r="I90" s="106"/>
    </row>
    <row r="91" spans="5:9" s="181" customFormat="1" x14ac:dyDescent="0.3">
      <c r="E91" s="73"/>
      <c r="F91" s="73"/>
      <c r="G91" s="94"/>
      <c r="H91" s="94"/>
      <c r="I91" s="106"/>
    </row>
    <row r="92" spans="5:9" s="181" customFormat="1" x14ac:dyDescent="0.3">
      <c r="E92" s="73"/>
      <c r="F92" s="73"/>
      <c r="G92" s="94"/>
      <c r="H92" s="73"/>
      <c r="I92" s="106"/>
    </row>
    <row r="93" spans="5:9" s="181" customFormat="1" x14ac:dyDescent="0.3">
      <c r="E93" s="73"/>
      <c r="F93" s="73"/>
      <c r="G93" s="94"/>
      <c r="H93" s="73"/>
      <c r="I93" s="106"/>
    </row>
    <row r="94" spans="5:9" s="181" customFormat="1" x14ac:dyDescent="0.3">
      <c r="E94" s="73"/>
      <c r="F94" s="73"/>
      <c r="G94" s="94"/>
      <c r="H94" s="73"/>
      <c r="I94" s="106"/>
    </row>
    <row r="95" spans="5:9" s="181" customFormat="1" x14ac:dyDescent="0.3">
      <c r="E95" s="73"/>
      <c r="F95" s="73"/>
      <c r="G95" s="94"/>
      <c r="H95" s="73"/>
      <c r="I95" s="106"/>
    </row>
    <row r="96" spans="5:9" s="181" customFormat="1" x14ac:dyDescent="0.3">
      <c r="E96" s="73"/>
      <c r="F96" s="73"/>
      <c r="G96" s="94"/>
      <c r="H96" s="73"/>
      <c r="I96" s="106"/>
    </row>
    <row r="97" spans="5:9" s="181" customFormat="1" x14ac:dyDescent="0.3">
      <c r="E97" s="73"/>
      <c r="F97" s="73"/>
      <c r="G97" s="94"/>
      <c r="H97" s="73"/>
      <c r="I97" s="106"/>
    </row>
    <row r="98" spans="5:9" s="181" customFormat="1" x14ac:dyDescent="0.3">
      <c r="E98" s="73"/>
      <c r="F98" s="73"/>
      <c r="G98" s="94"/>
      <c r="H98" s="73"/>
      <c r="I98" s="106"/>
    </row>
    <row r="99" spans="5:9" s="181" customFormat="1" x14ac:dyDescent="0.3">
      <c r="E99" s="73"/>
      <c r="F99" s="73"/>
      <c r="G99" s="94"/>
      <c r="H99" s="73"/>
      <c r="I99" s="106"/>
    </row>
    <row r="100" spans="5:9" s="181" customFormat="1" x14ac:dyDescent="0.3">
      <c r="E100" s="73"/>
      <c r="F100" s="73"/>
      <c r="G100" s="94"/>
      <c r="H100" s="73"/>
      <c r="I100" s="106"/>
    </row>
    <row r="101" spans="5:9" s="181" customFormat="1" x14ac:dyDescent="0.3">
      <c r="E101" s="73"/>
      <c r="F101" s="73"/>
      <c r="G101" s="94"/>
      <c r="H101" s="73"/>
      <c r="I101" s="106"/>
    </row>
    <row r="102" spans="5:9" s="181" customFormat="1" x14ac:dyDescent="0.3">
      <c r="E102" s="73"/>
      <c r="F102" s="73"/>
      <c r="G102" s="94"/>
      <c r="H102" s="73"/>
      <c r="I102" s="106"/>
    </row>
    <row r="103" spans="5:9" s="181" customFormat="1" x14ac:dyDescent="0.3">
      <c r="E103" s="73"/>
      <c r="F103" s="73"/>
      <c r="G103" s="94"/>
      <c r="H103" s="73"/>
      <c r="I103" s="106"/>
    </row>
    <row r="104" spans="5:9" s="181" customFormat="1" x14ac:dyDescent="0.3">
      <c r="E104" s="73"/>
      <c r="F104" s="73"/>
      <c r="G104" s="94"/>
      <c r="H104" s="73"/>
      <c r="I104" s="106"/>
    </row>
    <row r="105" spans="5:9" s="181" customFormat="1" x14ac:dyDescent="0.3">
      <c r="E105" s="73"/>
      <c r="F105" s="73"/>
      <c r="G105" s="94"/>
      <c r="H105" s="73"/>
      <c r="I105" s="106"/>
    </row>
    <row r="106" spans="5:9" s="181" customFormat="1" x14ac:dyDescent="0.3">
      <c r="E106" s="73"/>
      <c r="F106" s="73"/>
      <c r="G106" s="94"/>
      <c r="H106" s="73"/>
      <c r="I106" s="106"/>
    </row>
    <row r="107" spans="5:9" s="181" customFormat="1" x14ac:dyDescent="0.3">
      <c r="E107" s="73"/>
      <c r="F107" s="73"/>
      <c r="G107" s="94"/>
      <c r="H107" s="73"/>
      <c r="I107" s="106"/>
    </row>
    <row r="108" spans="5:9" s="181" customFormat="1" x14ac:dyDescent="0.3">
      <c r="E108" s="73"/>
      <c r="F108" s="73"/>
      <c r="G108" s="94"/>
      <c r="H108" s="73"/>
      <c r="I108" s="106"/>
    </row>
    <row r="109" spans="5:9" s="181" customFormat="1" x14ac:dyDescent="0.3">
      <c r="E109" s="73"/>
      <c r="F109" s="73"/>
      <c r="G109" s="94"/>
      <c r="H109" s="73"/>
      <c r="I109" s="106"/>
    </row>
    <row r="110" spans="5:9" s="181" customFormat="1" x14ac:dyDescent="0.3">
      <c r="E110" s="73"/>
      <c r="F110" s="73"/>
      <c r="G110" s="94"/>
      <c r="H110" s="73"/>
      <c r="I110" s="106"/>
    </row>
    <row r="111" spans="5:9" s="181" customFormat="1" x14ac:dyDescent="0.3">
      <c r="E111" s="73"/>
      <c r="F111" s="73"/>
      <c r="G111" s="94"/>
      <c r="H111" s="73"/>
      <c r="I111" s="106"/>
    </row>
    <row r="112" spans="5:9" s="181" customFormat="1" x14ac:dyDescent="0.3">
      <c r="E112" s="73"/>
      <c r="F112" s="73"/>
      <c r="G112" s="94"/>
      <c r="H112" s="73"/>
      <c r="I112" s="106"/>
    </row>
    <row r="113" spans="5:9" s="181" customFormat="1" x14ac:dyDescent="0.3">
      <c r="E113" s="73"/>
      <c r="F113" s="73"/>
      <c r="G113" s="94"/>
      <c r="H113" s="73"/>
      <c r="I113" s="106"/>
    </row>
    <row r="114" spans="5:9" s="181" customFormat="1" x14ac:dyDescent="0.3">
      <c r="E114" s="73"/>
      <c r="F114" s="73"/>
      <c r="G114" s="94"/>
      <c r="H114" s="73"/>
      <c r="I114" s="106"/>
    </row>
    <row r="115" spans="5:9" s="181" customFormat="1" x14ac:dyDescent="0.3">
      <c r="E115" s="73"/>
      <c r="F115" s="73"/>
      <c r="G115" s="94"/>
      <c r="H115" s="73"/>
      <c r="I115" s="106"/>
    </row>
    <row r="116" spans="5:9" s="181" customFormat="1" x14ac:dyDescent="0.3">
      <c r="E116" s="73"/>
      <c r="F116" s="73"/>
      <c r="G116" s="94"/>
      <c r="H116" s="73"/>
      <c r="I116" s="106"/>
    </row>
    <row r="117" spans="5:9" s="181" customFormat="1" x14ac:dyDescent="0.3">
      <c r="E117" s="73"/>
      <c r="F117" s="73"/>
      <c r="G117" s="94"/>
      <c r="H117" s="73"/>
      <c r="I117" s="106"/>
    </row>
    <row r="118" spans="5:9" s="181" customFormat="1" x14ac:dyDescent="0.3">
      <c r="E118" s="73"/>
      <c r="F118" s="73"/>
      <c r="G118" s="94"/>
      <c r="H118" s="73"/>
      <c r="I118" s="106"/>
    </row>
    <row r="119" spans="5:9" s="181" customFormat="1" x14ac:dyDescent="0.3">
      <c r="E119" s="73"/>
      <c r="F119" s="73"/>
      <c r="G119" s="94"/>
      <c r="H119" s="73"/>
      <c r="I119" s="106"/>
    </row>
    <row r="120" spans="5:9" s="181" customFormat="1" x14ac:dyDescent="0.3">
      <c r="E120" s="73"/>
      <c r="F120" s="73"/>
      <c r="G120" s="94"/>
      <c r="H120" s="73"/>
      <c r="I120" s="106"/>
    </row>
    <row r="121" spans="5:9" s="181" customFormat="1" x14ac:dyDescent="0.3">
      <c r="E121" s="73"/>
      <c r="F121" s="73"/>
      <c r="G121" s="94"/>
      <c r="H121" s="73"/>
      <c r="I121" s="106"/>
    </row>
    <row r="122" spans="5:9" s="181" customFormat="1" x14ac:dyDescent="0.3">
      <c r="E122" s="73"/>
      <c r="F122" s="73"/>
      <c r="G122" s="94"/>
      <c r="H122" s="73"/>
      <c r="I122" s="106"/>
    </row>
    <row r="123" spans="5:9" s="181" customFormat="1" x14ac:dyDescent="0.3">
      <c r="E123" s="73"/>
      <c r="F123" s="73"/>
      <c r="G123" s="94"/>
      <c r="H123" s="73"/>
      <c r="I123" s="106"/>
    </row>
    <row r="124" spans="5:9" s="181" customFormat="1" x14ac:dyDescent="0.3">
      <c r="E124" s="73"/>
      <c r="F124" s="73"/>
      <c r="G124" s="94"/>
      <c r="H124" s="73"/>
      <c r="I124" s="106"/>
    </row>
    <row r="125" spans="5:9" s="181" customFormat="1" x14ac:dyDescent="0.3">
      <c r="E125" s="73"/>
      <c r="F125" s="73"/>
      <c r="G125" s="94"/>
      <c r="H125" s="73"/>
      <c r="I125" s="106"/>
    </row>
    <row r="126" spans="5:9" s="181" customFormat="1" x14ac:dyDescent="0.3">
      <c r="E126" s="73"/>
      <c r="F126" s="73"/>
      <c r="G126" s="94"/>
      <c r="H126" s="73"/>
      <c r="I126" s="106"/>
    </row>
    <row r="127" spans="5:9" s="181" customFormat="1" x14ac:dyDescent="0.3">
      <c r="E127" s="73"/>
      <c r="F127" s="73"/>
      <c r="G127" s="94"/>
      <c r="H127" s="73"/>
      <c r="I127" s="106"/>
    </row>
    <row r="128" spans="5:9" s="181" customFormat="1" x14ac:dyDescent="0.3">
      <c r="E128" s="73"/>
      <c r="F128" s="73"/>
      <c r="G128" s="94"/>
      <c r="H128" s="73"/>
      <c r="I128" s="106"/>
    </row>
    <row r="129" spans="5:9" s="181" customFormat="1" x14ac:dyDescent="0.3">
      <c r="E129" s="73"/>
      <c r="F129" s="73"/>
      <c r="G129" s="94"/>
      <c r="H129" s="73"/>
      <c r="I129" s="106"/>
    </row>
    <row r="130" spans="5:9" s="181" customFormat="1" x14ac:dyDescent="0.3">
      <c r="E130" s="73"/>
      <c r="F130" s="73"/>
      <c r="G130" s="94"/>
      <c r="H130" s="73"/>
      <c r="I130" s="106"/>
    </row>
    <row r="131" spans="5:9" s="181" customFormat="1" x14ac:dyDescent="0.3">
      <c r="E131" s="73"/>
      <c r="F131" s="73"/>
      <c r="G131" s="94"/>
      <c r="H131" s="73"/>
      <c r="I131" s="106"/>
    </row>
    <row r="132" spans="5:9" s="193" customFormat="1" ht="24.9" customHeight="1" x14ac:dyDescent="0.3">
      <c r="E132" s="95"/>
      <c r="F132" s="95"/>
      <c r="G132" s="96"/>
      <c r="H132" s="95"/>
      <c r="I132" s="107"/>
    </row>
    <row r="133" spans="5:9" s="12" customFormat="1" ht="4.2" x14ac:dyDescent="0.3">
      <c r="E133" s="78"/>
      <c r="F133" s="78"/>
      <c r="G133" s="80"/>
      <c r="H133" s="78"/>
      <c r="I133" s="108"/>
    </row>
    <row r="134" spans="5:9" s="12" customFormat="1" ht="4.2" x14ac:dyDescent="0.3">
      <c r="E134" s="78"/>
      <c r="F134" s="78"/>
      <c r="G134" s="80"/>
      <c r="H134" s="78"/>
      <c r="I134" s="108"/>
    </row>
  </sheetData>
  <mergeCells count="9">
    <mergeCell ref="B43:G43"/>
    <mergeCell ref="G5:G6"/>
    <mergeCell ref="H5:H6"/>
    <mergeCell ref="I5:I6"/>
    <mergeCell ref="B5:B6"/>
    <mergeCell ref="C5:C6"/>
    <mergeCell ref="D5:D6"/>
    <mergeCell ref="E5:E6"/>
    <mergeCell ref="F5:F6"/>
  </mergeCells>
  <printOptions horizontalCentered="1"/>
  <pageMargins left="0.39370078740157483" right="0.39370078740157483" top="0.39370078740157483" bottom="0.51181102362204722" header="0.31496062992125984" footer="0.31496062992125984"/>
  <pageSetup paperSize="9" scale="87" fitToWidth="0" fitToHeight="0" orientation="portrait" useFirstPageNumber="1" r:id="rId1"/>
  <headerFooter>
    <oddFooter>&amp;C10.&amp;P</oddFooter>
    <firstFooter>&amp;C1.1&amp;P</first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1:L126"/>
  <sheetViews>
    <sheetView showGridLines="0" view="pageBreakPreview" topLeftCell="A31" zoomScaleSheetLayoutView="100" workbookViewId="0">
      <selection activeCell="B72" sqref="B72:G72"/>
    </sheetView>
  </sheetViews>
  <sheetFormatPr defaultColWidth="8.88671875" defaultRowHeight="13.2" x14ac:dyDescent="0.3"/>
  <cols>
    <col min="1" max="1" width="1" style="13" customWidth="1"/>
    <col min="2" max="2" width="7.109375" style="13" customWidth="1"/>
    <col min="3" max="3" width="9.44140625" style="13" customWidth="1"/>
    <col min="4" max="4" width="33.88671875" style="13" customWidth="1"/>
    <col min="5" max="5" width="8.44140625" style="62" customWidth="1"/>
    <col min="6" max="6" width="13.109375" style="62" customWidth="1"/>
    <col min="7" max="7" width="15" style="68" customWidth="1"/>
    <col min="8" max="8" width="15.6640625" style="62" customWidth="1"/>
    <col min="9" max="9" width="1.109375" style="98" customWidth="1"/>
    <col min="10" max="10" width="8.88671875" style="13" customWidth="1"/>
    <col min="11" max="11" width="12.6640625" style="68" customWidth="1"/>
    <col min="12" max="12" width="11.5546875" style="13" bestFit="1" customWidth="1"/>
    <col min="13" max="16384" width="8.88671875" style="13"/>
  </cols>
  <sheetData>
    <row r="1" spans="2:11" x14ac:dyDescent="0.3">
      <c r="B1" s="133" t="str">
        <f>'P&amp;G - Section 1'!B1</f>
        <v>OR TAMBO DISTRICT MUNICIPALITY</v>
      </c>
    </row>
    <row r="2" spans="2:11" ht="13.2" customHeight="1" x14ac:dyDescent="0.3">
      <c r="B2" s="276" t="str">
        <f>'Valves - Section 9'!B2</f>
        <v>KSD LOCAL MUNICIPALITY</v>
      </c>
      <c r="C2" s="149"/>
      <c r="G2" s="13"/>
      <c r="H2" s="301" t="str">
        <f>'Valves - Section 9'!H2</f>
        <v>Contract No. ORTDM SCMU 22-25/26</v>
      </c>
    </row>
    <row r="3" spans="2:11" x14ac:dyDescent="0.3">
      <c r="B3" s="254" t="str">
        <f>'Valves - Section 9'!B3</f>
        <v>MNCWASA WATER SUPPLY PHASE 1</v>
      </c>
      <c r="H3" s="301" t="s">
        <v>357</v>
      </c>
    </row>
    <row r="4" spans="2:11" s="52" customFormat="1" ht="6" thickBot="1" x14ac:dyDescent="0.35">
      <c r="B4" s="150"/>
      <c r="E4" s="63"/>
      <c r="F4" s="63"/>
      <c r="G4" s="69"/>
      <c r="H4" s="63"/>
      <c r="I4" s="99"/>
      <c r="K4" s="69"/>
    </row>
    <row r="5" spans="2:11" s="12" customFormat="1" ht="15" customHeight="1" thickTop="1" x14ac:dyDescent="0.3">
      <c r="B5" s="369" t="s">
        <v>211</v>
      </c>
      <c r="C5" s="377" t="s">
        <v>0</v>
      </c>
      <c r="D5" s="377" t="s">
        <v>1</v>
      </c>
      <c r="E5" s="377" t="s">
        <v>2</v>
      </c>
      <c r="F5" s="375" t="s">
        <v>212</v>
      </c>
      <c r="G5" s="384" t="s">
        <v>3</v>
      </c>
      <c r="H5" s="381" t="s">
        <v>213</v>
      </c>
      <c r="I5" s="421"/>
      <c r="J5" s="68"/>
      <c r="K5" s="80"/>
    </row>
    <row r="6" spans="2:11" s="12" customFormat="1" ht="15" customHeight="1" thickBot="1" x14ac:dyDescent="0.35">
      <c r="B6" s="370"/>
      <c r="C6" s="378"/>
      <c r="D6" s="378"/>
      <c r="E6" s="378"/>
      <c r="F6" s="376"/>
      <c r="G6" s="385"/>
      <c r="H6" s="382"/>
      <c r="I6" s="421"/>
      <c r="J6" s="68"/>
      <c r="K6" s="80"/>
    </row>
    <row r="7" spans="2:11" s="193" customFormat="1" ht="13.8" thickTop="1" x14ac:dyDescent="0.3">
      <c r="B7" s="151"/>
      <c r="C7" s="61"/>
      <c r="D7" s="194" t="s">
        <v>437</v>
      </c>
      <c r="E7" s="64"/>
      <c r="F7" s="86"/>
      <c r="G7" s="97"/>
      <c r="H7" s="327"/>
      <c r="I7" s="422"/>
      <c r="K7" s="96"/>
    </row>
    <row r="8" spans="2:11" s="181" customFormat="1" ht="26.4" x14ac:dyDescent="0.3">
      <c r="B8" s="464">
        <v>10</v>
      </c>
      <c r="C8" s="207" t="s">
        <v>117</v>
      </c>
      <c r="D8" s="207" t="s">
        <v>241</v>
      </c>
      <c r="E8" s="188"/>
      <c r="F8" s="166"/>
      <c r="G8" s="119"/>
      <c r="H8" s="327"/>
      <c r="I8" s="423"/>
      <c r="K8" s="94"/>
    </row>
    <row r="9" spans="2:11" s="181" customFormat="1" x14ac:dyDescent="0.3">
      <c r="B9" s="231"/>
      <c r="C9" s="207"/>
      <c r="D9" s="208"/>
      <c r="E9" s="188"/>
      <c r="F9" s="188"/>
      <c r="G9" s="88"/>
      <c r="H9" s="327"/>
      <c r="I9" s="423"/>
      <c r="K9" s="94"/>
    </row>
    <row r="10" spans="2:11" s="181" customFormat="1" ht="66" customHeight="1" x14ac:dyDescent="0.3">
      <c r="B10" s="458">
        <v>10.1</v>
      </c>
      <c r="C10" s="188"/>
      <c r="D10" s="463" t="s">
        <v>266</v>
      </c>
      <c r="E10" s="459" t="s">
        <v>45</v>
      </c>
      <c r="F10" s="460">
        <v>25</v>
      </c>
      <c r="G10" s="461"/>
      <c r="H10" s="462"/>
      <c r="I10" s="424"/>
      <c r="K10" s="94"/>
    </row>
    <row r="11" spans="2:11" s="181" customFormat="1" x14ac:dyDescent="0.3">
      <c r="B11" s="155"/>
      <c r="C11" s="354"/>
      <c r="D11" s="356"/>
      <c r="E11" s="123"/>
      <c r="F11" s="186"/>
      <c r="G11" s="256"/>
      <c r="H11" s="327"/>
      <c r="I11" s="423"/>
      <c r="K11" s="94"/>
    </row>
    <row r="12" spans="2:11" s="181" customFormat="1" x14ac:dyDescent="0.3">
      <c r="B12" s="285"/>
      <c r="C12" s="354"/>
      <c r="D12" s="356"/>
      <c r="E12" s="128"/>
      <c r="F12" s="191"/>
      <c r="G12" s="125"/>
      <c r="H12" s="327"/>
      <c r="I12" s="424"/>
      <c r="K12" s="94"/>
    </row>
    <row r="13" spans="2:11" s="181" customFormat="1" x14ac:dyDescent="0.3">
      <c r="B13" s="182"/>
      <c r="C13" s="163"/>
      <c r="D13" s="163"/>
      <c r="E13" s="29"/>
      <c r="F13" s="55"/>
      <c r="G13" s="257"/>
      <c r="H13" s="327"/>
      <c r="I13" s="424"/>
      <c r="K13" s="94"/>
    </row>
    <row r="14" spans="2:11" s="181" customFormat="1" x14ac:dyDescent="0.3">
      <c r="B14" s="182"/>
      <c r="C14" s="242"/>
      <c r="D14" s="243"/>
      <c r="E14" s="29"/>
      <c r="F14" s="55"/>
      <c r="G14" s="257"/>
      <c r="H14" s="327"/>
      <c r="I14" s="424"/>
      <c r="K14" s="94"/>
    </row>
    <row r="15" spans="2:11" s="181" customFormat="1" x14ac:dyDescent="0.3">
      <c r="B15" s="182"/>
      <c r="C15" s="163"/>
      <c r="D15" s="163"/>
      <c r="E15" s="163"/>
      <c r="F15" s="55"/>
      <c r="G15" s="112"/>
      <c r="H15" s="327"/>
      <c r="I15" s="424"/>
      <c r="K15" s="94"/>
    </row>
    <row r="16" spans="2:11" s="181" customFormat="1" x14ac:dyDescent="0.3">
      <c r="B16" s="182"/>
      <c r="C16" s="163"/>
      <c r="D16" s="353"/>
      <c r="E16" s="29"/>
      <c r="F16" s="352"/>
      <c r="G16" s="357"/>
      <c r="H16" s="327"/>
      <c r="I16" s="424"/>
      <c r="K16" s="94"/>
    </row>
    <row r="17" spans="2:12" s="181" customFormat="1" x14ac:dyDescent="0.3">
      <c r="B17" s="182"/>
      <c r="C17" s="163"/>
      <c r="D17" s="353"/>
      <c r="E17" s="29"/>
      <c r="F17" s="264"/>
      <c r="G17" s="358"/>
      <c r="H17" s="327"/>
      <c r="I17" s="424"/>
      <c r="K17" s="94"/>
    </row>
    <row r="18" spans="2:12" s="181" customFormat="1" x14ac:dyDescent="0.3">
      <c r="B18" s="182"/>
      <c r="C18" s="163"/>
      <c r="D18" s="359"/>
      <c r="E18" s="29"/>
      <c r="F18" s="55"/>
      <c r="G18" s="357"/>
      <c r="H18" s="327"/>
      <c r="I18" s="424"/>
      <c r="K18" s="94"/>
    </row>
    <row r="19" spans="2:12" s="181" customFormat="1" x14ac:dyDescent="0.3">
      <c r="B19" s="241"/>
      <c r="C19" s="163"/>
      <c r="D19" s="163"/>
      <c r="E19" s="29"/>
      <c r="F19" s="55"/>
      <c r="G19" s="357"/>
      <c r="H19" s="327"/>
      <c r="I19" s="424"/>
      <c r="K19" s="94"/>
    </row>
    <row r="20" spans="2:12" s="181" customFormat="1" x14ac:dyDescent="0.3">
      <c r="B20" s="241"/>
      <c r="C20" s="163"/>
      <c r="D20" s="243"/>
      <c r="E20" s="29"/>
      <c r="F20" s="184"/>
      <c r="G20" s="357"/>
      <c r="H20" s="327"/>
      <c r="I20" s="424"/>
      <c r="K20" s="94"/>
    </row>
    <row r="21" spans="2:12" s="181" customFormat="1" x14ac:dyDescent="0.3">
      <c r="B21" s="241"/>
      <c r="C21" s="163"/>
      <c r="D21" s="243"/>
      <c r="E21" s="29"/>
      <c r="F21" s="184"/>
      <c r="G21" s="357"/>
      <c r="H21" s="327"/>
      <c r="I21" s="424"/>
      <c r="K21" s="94"/>
    </row>
    <row r="22" spans="2:12" s="181" customFormat="1" x14ac:dyDescent="0.3">
      <c r="B22" s="241"/>
      <c r="C22" s="242"/>
      <c r="D22" s="158"/>
      <c r="E22" s="239"/>
      <c r="F22" s="188"/>
      <c r="G22" s="360"/>
      <c r="H22" s="327"/>
      <c r="I22" s="424"/>
      <c r="K22" s="94"/>
    </row>
    <row r="23" spans="2:12" s="181" customFormat="1" x14ac:dyDescent="0.3">
      <c r="B23" s="241"/>
      <c r="C23" s="163"/>
      <c r="D23" s="158"/>
      <c r="E23" s="239"/>
      <c r="F23" s="188"/>
      <c r="G23" s="360"/>
      <c r="H23" s="327"/>
      <c r="I23" s="424"/>
      <c r="K23" s="94"/>
    </row>
    <row r="24" spans="2:12" s="181" customFormat="1" x14ac:dyDescent="0.3">
      <c r="B24" s="241"/>
      <c r="C24" s="163"/>
      <c r="D24" s="354"/>
      <c r="E24" s="130"/>
      <c r="F24" s="188"/>
      <c r="G24" s="360"/>
      <c r="H24" s="327"/>
      <c r="I24" s="424"/>
      <c r="K24" s="94"/>
    </row>
    <row r="25" spans="2:12" s="181" customFormat="1" x14ac:dyDescent="0.3">
      <c r="B25" s="241"/>
      <c r="C25" s="163"/>
      <c r="D25" s="354"/>
      <c r="E25" s="239"/>
      <c r="F25" s="188"/>
      <c r="G25" s="360"/>
      <c r="H25" s="327"/>
      <c r="I25" s="424"/>
      <c r="K25" s="94"/>
    </row>
    <row r="26" spans="2:12" s="181" customFormat="1" x14ac:dyDescent="0.3">
      <c r="B26" s="241"/>
      <c r="C26" s="163"/>
      <c r="D26" s="354"/>
      <c r="E26" s="130"/>
      <c r="F26" s="188"/>
      <c r="G26" s="360"/>
      <c r="H26" s="327"/>
      <c r="I26" s="424"/>
      <c r="K26" s="94"/>
    </row>
    <row r="27" spans="2:12" s="181" customFormat="1" x14ac:dyDescent="0.3">
      <c r="B27" s="241"/>
      <c r="C27" s="163"/>
      <c r="D27" s="354"/>
      <c r="E27" s="239"/>
      <c r="F27" s="188"/>
      <c r="G27" s="360"/>
      <c r="H27" s="327"/>
      <c r="I27" s="424"/>
      <c r="K27" s="94"/>
    </row>
    <row r="28" spans="2:12" s="181" customFormat="1" x14ac:dyDescent="0.3">
      <c r="B28" s="241"/>
      <c r="C28" s="163"/>
      <c r="D28" s="354"/>
      <c r="E28" s="130"/>
      <c r="F28" s="188"/>
      <c r="G28" s="360"/>
      <c r="H28" s="327"/>
      <c r="I28" s="424"/>
      <c r="K28" s="94"/>
    </row>
    <row r="29" spans="2:12" s="181" customFormat="1" x14ac:dyDescent="0.3">
      <c r="B29" s="361"/>
      <c r="C29" s="163"/>
      <c r="D29" s="353"/>
      <c r="E29" s="130"/>
      <c r="F29" s="55"/>
      <c r="G29" s="224"/>
      <c r="H29" s="327"/>
      <c r="I29" s="424"/>
      <c r="K29" s="94"/>
    </row>
    <row r="30" spans="2:12" s="181" customFormat="1" x14ac:dyDescent="0.3">
      <c r="B30" s="155"/>
      <c r="C30" s="174"/>
      <c r="D30" s="162"/>
      <c r="E30" s="89"/>
      <c r="F30" s="73"/>
      <c r="G30" s="75"/>
      <c r="H30" s="327"/>
      <c r="I30" s="424"/>
      <c r="K30" s="94"/>
      <c r="L30" s="195"/>
    </row>
    <row r="31" spans="2:12" s="181" customFormat="1" x14ac:dyDescent="0.3">
      <c r="B31" s="155"/>
      <c r="C31" s="173"/>
      <c r="D31" s="162"/>
      <c r="E31" s="89"/>
      <c r="F31" s="87"/>
      <c r="G31" s="75"/>
      <c r="H31" s="327"/>
      <c r="I31" s="424"/>
      <c r="K31" s="94"/>
      <c r="L31" s="195"/>
    </row>
    <row r="32" spans="2:12" s="181" customFormat="1" x14ac:dyDescent="0.3">
      <c r="B32" s="155"/>
      <c r="C32" s="53"/>
      <c r="D32" s="162"/>
      <c r="E32" s="89"/>
      <c r="F32" s="87"/>
      <c r="G32" s="75"/>
      <c r="H32" s="327"/>
      <c r="I32" s="424"/>
      <c r="K32" s="94"/>
      <c r="L32" s="195"/>
    </row>
    <row r="33" spans="2:11" s="181" customFormat="1" x14ac:dyDescent="0.3">
      <c r="B33" s="154"/>
      <c r="C33" s="161"/>
      <c r="D33" s="162"/>
      <c r="E33" s="89"/>
      <c r="F33" s="87"/>
      <c r="G33" s="75"/>
      <c r="H33" s="327"/>
      <c r="I33" s="423"/>
      <c r="K33" s="94"/>
    </row>
    <row r="34" spans="2:11" s="181" customFormat="1" x14ac:dyDescent="0.3">
      <c r="B34" s="154"/>
      <c r="C34" s="53"/>
      <c r="D34" s="53"/>
      <c r="E34" s="55"/>
      <c r="F34" s="87"/>
      <c r="G34" s="75"/>
      <c r="H34" s="327"/>
      <c r="I34" s="423"/>
      <c r="K34" s="94"/>
    </row>
    <row r="35" spans="2:11" s="181" customFormat="1" ht="22.8" customHeight="1" thickBot="1" x14ac:dyDescent="0.35">
      <c r="B35" s="483" t="s">
        <v>4</v>
      </c>
      <c r="C35" s="484"/>
      <c r="D35" s="484"/>
      <c r="E35" s="484"/>
      <c r="F35" s="484"/>
      <c r="G35" s="485"/>
      <c r="H35" s="328"/>
      <c r="I35" s="420"/>
      <c r="K35" s="94"/>
    </row>
    <row r="36" spans="2:11" s="181" customFormat="1" ht="7.8" customHeight="1" thickTop="1" x14ac:dyDescent="0.3">
      <c r="B36" s="196"/>
      <c r="C36" s="196"/>
      <c r="D36" s="196"/>
      <c r="E36" s="92"/>
      <c r="F36" s="92"/>
      <c r="G36" s="93"/>
      <c r="H36" s="329"/>
      <c r="I36" s="419"/>
      <c r="K36" s="94"/>
    </row>
    <row r="37" spans="2:11" s="181" customFormat="1" x14ac:dyDescent="0.3">
      <c r="E37" s="73"/>
      <c r="F37" s="73"/>
      <c r="G37" s="94"/>
      <c r="H37" s="94"/>
      <c r="I37" s="106"/>
      <c r="K37" s="94"/>
    </row>
    <row r="38" spans="2:11" s="181" customFormat="1" x14ac:dyDescent="0.3">
      <c r="E38" s="73"/>
      <c r="F38" s="73"/>
      <c r="G38" s="94"/>
      <c r="H38" s="94"/>
      <c r="I38" s="106"/>
      <c r="K38" s="94"/>
    </row>
    <row r="39" spans="2:11" s="181" customFormat="1" x14ac:dyDescent="0.3">
      <c r="E39" s="73"/>
      <c r="F39" s="73"/>
      <c r="G39" s="94"/>
      <c r="H39" s="94"/>
      <c r="I39" s="106"/>
      <c r="K39" s="94"/>
    </row>
    <row r="40" spans="2:11" s="181" customFormat="1" x14ac:dyDescent="0.3">
      <c r="E40" s="73"/>
      <c r="F40" s="73"/>
      <c r="G40" s="94"/>
      <c r="H40" s="94"/>
      <c r="I40" s="106"/>
      <c r="K40" s="94"/>
    </row>
    <row r="41" spans="2:11" s="181" customFormat="1" x14ac:dyDescent="0.3">
      <c r="E41" s="73"/>
      <c r="F41" s="73"/>
      <c r="G41" s="94"/>
      <c r="H41" s="94"/>
      <c r="I41" s="106"/>
      <c r="K41" s="94"/>
    </row>
    <row r="42" spans="2:11" s="181" customFormat="1" x14ac:dyDescent="0.3">
      <c r="E42" s="73"/>
      <c r="F42" s="73"/>
      <c r="G42" s="94"/>
      <c r="H42" s="94"/>
      <c r="I42" s="106"/>
      <c r="K42" s="94"/>
    </row>
    <row r="43" spans="2:11" s="181" customFormat="1" x14ac:dyDescent="0.3">
      <c r="E43" s="73"/>
      <c r="F43" s="73"/>
      <c r="G43" s="94"/>
      <c r="H43" s="94"/>
      <c r="I43" s="106"/>
      <c r="K43" s="94"/>
    </row>
    <row r="44" spans="2:11" s="181" customFormat="1" x14ac:dyDescent="0.3">
      <c r="E44" s="73"/>
      <c r="F44" s="73"/>
      <c r="G44" s="94"/>
      <c r="H44" s="94"/>
      <c r="I44" s="106"/>
      <c r="K44" s="94"/>
    </row>
    <row r="45" spans="2:11" s="181" customFormat="1" x14ac:dyDescent="0.3">
      <c r="E45" s="73"/>
      <c r="F45" s="73"/>
      <c r="G45" s="94"/>
      <c r="H45" s="94"/>
      <c r="I45" s="106"/>
      <c r="K45" s="94"/>
    </row>
    <row r="46" spans="2:11" s="181" customFormat="1" x14ac:dyDescent="0.3">
      <c r="E46" s="73"/>
      <c r="F46" s="73"/>
      <c r="G46" s="94"/>
      <c r="H46" s="94"/>
      <c r="I46" s="106"/>
      <c r="K46" s="94"/>
    </row>
    <row r="47" spans="2:11" s="181" customFormat="1" x14ac:dyDescent="0.3">
      <c r="E47" s="73"/>
      <c r="F47" s="73"/>
      <c r="G47" s="94"/>
      <c r="H47" s="94"/>
      <c r="I47" s="106"/>
      <c r="K47" s="94"/>
    </row>
    <row r="48" spans="2:11" s="181" customFormat="1" x14ac:dyDescent="0.3">
      <c r="E48" s="73"/>
      <c r="F48" s="73"/>
      <c r="G48" s="94"/>
      <c r="H48" s="94"/>
      <c r="I48" s="106"/>
      <c r="K48" s="94"/>
    </row>
    <row r="49" spans="5:11" s="181" customFormat="1" x14ac:dyDescent="0.3">
      <c r="E49" s="73"/>
      <c r="F49" s="73"/>
      <c r="G49" s="94"/>
      <c r="H49" s="94"/>
      <c r="I49" s="106"/>
      <c r="K49" s="94"/>
    </row>
    <row r="50" spans="5:11" s="181" customFormat="1" x14ac:dyDescent="0.3">
      <c r="E50" s="73"/>
      <c r="F50" s="73"/>
      <c r="G50" s="94"/>
      <c r="H50" s="94"/>
      <c r="I50" s="106"/>
      <c r="K50" s="94"/>
    </row>
    <row r="51" spans="5:11" s="181" customFormat="1" x14ac:dyDescent="0.3">
      <c r="E51" s="73"/>
      <c r="F51" s="73"/>
      <c r="G51" s="94"/>
      <c r="H51" s="94"/>
      <c r="I51" s="106"/>
      <c r="K51" s="94"/>
    </row>
    <row r="52" spans="5:11" s="181" customFormat="1" x14ac:dyDescent="0.3">
      <c r="E52" s="73"/>
      <c r="F52" s="73"/>
      <c r="G52" s="94"/>
      <c r="H52" s="94"/>
      <c r="I52" s="106"/>
      <c r="K52" s="94"/>
    </row>
    <row r="53" spans="5:11" s="181" customFormat="1" x14ac:dyDescent="0.3">
      <c r="E53" s="73"/>
      <c r="F53" s="73"/>
      <c r="G53" s="94"/>
      <c r="H53" s="94"/>
      <c r="I53" s="106"/>
      <c r="K53" s="94"/>
    </row>
    <row r="54" spans="5:11" s="181" customFormat="1" x14ac:dyDescent="0.3">
      <c r="E54" s="73"/>
      <c r="F54" s="73"/>
      <c r="G54" s="94"/>
      <c r="H54" s="94"/>
      <c r="I54" s="106"/>
      <c r="K54" s="94"/>
    </row>
    <row r="55" spans="5:11" s="181" customFormat="1" x14ac:dyDescent="0.3">
      <c r="E55" s="73"/>
      <c r="F55" s="73"/>
      <c r="G55" s="94"/>
      <c r="H55" s="94"/>
      <c r="I55" s="106"/>
      <c r="K55" s="94"/>
    </row>
    <row r="56" spans="5:11" s="181" customFormat="1" x14ac:dyDescent="0.3">
      <c r="E56" s="73"/>
      <c r="F56" s="73"/>
      <c r="G56" s="94"/>
      <c r="H56" s="94"/>
      <c r="I56" s="106"/>
      <c r="K56" s="94"/>
    </row>
    <row r="57" spans="5:11" s="181" customFormat="1" x14ac:dyDescent="0.3">
      <c r="E57" s="73"/>
      <c r="F57" s="73"/>
      <c r="G57" s="94"/>
      <c r="H57" s="94"/>
      <c r="I57" s="106"/>
      <c r="K57" s="94"/>
    </row>
    <row r="58" spans="5:11" s="181" customFormat="1" x14ac:dyDescent="0.3">
      <c r="E58" s="73"/>
      <c r="F58" s="73"/>
      <c r="G58" s="94"/>
      <c r="H58" s="94"/>
      <c r="I58" s="106"/>
      <c r="K58" s="94"/>
    </row>
    <row r="59" spans="5:11" s="181" customFormat="1" x14ac:dyDescent="0.3">
      <c r="E59" s="73"/>
      <c r="F59" s="73"/>
      <c r="G59" s="94"/>
      <c r="H59" s="94"/>
      <c r="I59" s="106"/>
      <c r="K59" s="94"/>
    </row>
    <row r="60" spans="5:11" s="181" customFormat="1" x14ac:dyDescent="0.3">
      <c r="E60" s="73"/>
      <c r="F60" s="73"/>
      <c r="G60" s="94"/>
      <c r="H60" s="94"/>
      <c r="I60" s="106"/>
      <c r="K60" s="94"/>
    </row>
    <row r="61" spans="5:11" s="181" customFormat="1" x14ac:dyDescent="0.3">
      <c r="E61" s="73"/>
      <c r="F61" s="73"/>
      <c r="G61" s="94"/>
      <c r="H61" s="94"/>
      <c r="I61" s="106"/>
      <c r="K61" s="94"/>
    </row>
    <row r="62" spans="5:11" s="181" customFormat="1" x14ac:dyDescent="0.3">
      <c r="E62" s="73"/>
      <c r="F62" s="73"/>
      <c r="G62" s="94"/>
      <c r="H62" s="94"/>
      <c r="I62" s="106"/>
      <c r="K62" s="94"/>
    </row>
    <row r="63" spans="5:11" s="181" customFormat="1" x14ac:dyDescent="0.3">
      <c r="E63" s="73"/>
      <c r="F63" s="73"/>
      <c r="G63" s="94"/>
      <c r="H63" s="94"/>
      <c r="I63" s="106"/>
      <c r="K63" s="94"/>
    </row>
    <row r="64" spans="5:11" s="181" customFormat="1" x14ac:dyDescent="0.3">
      <c r="E64" s="73"/>
      <c r="F64" s="73"/>
      <c r="G64" s="94"/>
      <c r="H64" s="94"/>
      <c r="I64" s="106"/>
      <c r="K64" s="94"/>
    </row>
    <row r="65" spans="5:11" s="181" customFormat="1" x14ac:dyDescent="0.3">
      <c r="E65" s="73"/>
      <c r="F65" s="73"/>
      <c r="G65" s="94"/>
      <c r="H65" s="94"/>
      <c r="I65" s="106"/>
      <c r="K65" s="94"/>
    </row>
    <row r="66" spans="5:11" s="181" customFormat="1" x14ac:dyDescent="0.3">
      <c r="E66" s="73"/>
      <c r="F66" s="73"/>
      <c r="G66" s="94"/>
      <c r="H66" s="94"/>
      <c r="I66" s="106"/>
      <c r="K66" s="94"/>
    </row>
    <row r="67" spans="5:11" s="181" customFormat="1" x14ac:dyDescent="0.3">
      <c r="E67" s="73"/>
      <c r="F67" s="73"/>
      <c r="G67" s="94"/>
      <c r="H67" s="94"/>
      <c r="I67" s="106"/>
      <c r="K67" s="94"/>
    </row>
    <row r="68" spans="5:11" s="181" customFormat="1" x14ac:dyDescent="0.3">
      <c r="E68" s="73"/>
      <c r="F68" s="73"/>
      <c r="G68" s="94"/>
      <c r="H68" s="94"/>
      <c r="I68" s="106"/>
      <c r="K68" s="94"/>
    </row>
    <row r="69" spans="5:11" s="181" customFormat="1" x14ac:dyDescent="0.3">
      <c r="E69" s="73"/>
      <c r="F69" s="73"/>
      <c r="G69" s="94"/>
      <c r="H69" s="94"/>
      <c r="I69" s="106"/>
      <c r="K69" s="94"/>
    </row>
    <row r="70" spans="5:11" s="181" customFormat="1" x14ac:dyDescent="0.3">
      <c r="E70" s="73"/>
      <c r="F70" s="73"/>
      <c r="G70" s="94"/>
      <c r="H70" s="94"/>
      <c r="I70" s="106"/>
      <c r="K70" s="94"/>
    </row>
    <row r="71" spans="5:11" s="181" customFormat="1" ht="24" customHeight="1" x14ac:dyDescent="0.3">
      <c r="E71" s="73"/>
      <c r="F71" s="73"/>
      <c r="G71" s="94"/>
      <c r="H71" s="94"/>
      <c r="I71" s="106"/>
      <c r="K71" s="94"/>
    </row>
    <row r="72" spans="5:11" s="181" customFormat="1" ht="24" customHeight="1" x14ac:dyDescent="0.3">
      <c r="E72" s="73"/>
      <c r="F72" s="73"/>
      <c r="G72" s="94"/>
      <c r="H72" s="94"/>
      <c r="I72" s="106"/>
      <c r="K72" s="94"/>
    </row>
    <row r="73" spans="5:11" s="181" customFormat="1" x14ac:dyDescent="0.3">
      <c r="E73" s="73"/>
      <c r="F73" s="73"/>
      <c r="G73" s="94"/>
      <c r="H73" s="94"/>
      <c r="I73" s="106"/>
      <c r="K73" s="94"/>
    </row>
    <row r="74" spans="5:11" s="181" customFormat="1" x14ac:dyDescent="0.3">
      <c r="E74" s="73"/>
      <c r="F74" s="73"/>
      <c r="G74" s="94"/>
      <c r="H74" s="94"/>
      <c r="I74" s="106"/>
      <c r="K74" s="94"/>
    </row>
    <row r="75" spans="5:11" s="181" customFormat="1" x14ac:dyDescent="0.3">
      <c r="E75" s="73"/>
      <c r="F75" s="73"/>
      <c r="G75" s="94"/>
      <c r="H75" s="94"/>
      <c r="I75" s="106"/>
      <c r="K75" s="94"/>
    </row>
    <row r="76" spans="5:11" s="181" customFormat="1" x14ac:dyDescent="0.3">
      <c r="E76" s="73"/>
      <c r="F76" s="73"/>
      <c r="G76" s="94"/>
      <c r="H76" s="94"/>
      <c r="I76" s="106"/>
      <c r="K76" s="94"/>
    </row>
    <row r="77" spans="5:11" s="181" customFormat="1" x14ac:dyDescent="0.3">
      <c r="E77" s="73"/>
      <c r="F77" s="73"/>
      <c r="G77" s="94"/>
      <c r="H77" s="94"/>
      <c r="I77" s="106"/>
      <c r="K77" s="94"/>
    </row>
    <row r="78" spans="5:11" s="181" customFormat="1" x14ac:dyDescent="0.3">
      <c r="E78" s="73"/>
      <c r="F78" s="73"/>
      <c r="G78" s="94"/>
      <c r="H78" s="94"/>
      <c r="I78" s="106"/>
      <c r="K78" s="94"/>
    </row>
    <row r="79" spans="5:11" s="181" customFormat="1" x14ac:dyDescent="0.3">
      <c r="E79" s="73"/>
      <c r="F79" s="73"/>
      <c r="G79" s="94"/>
      <c r="H79" s="94"/>
      <c r="I79" s="106"/>
      <c r="K79" s="94"/>
    </row>
    <row r="80" spans="5:11" s="181" customFormat="1" x14ac:dyDescent="0.3">
      <c r="E80" s="73"/>
      <c r="F80" s="73"/>
      <c r="G80" s="94"/>
      <c r="H80" s="94"/>
      <c r="I80" s="106"/>
      <c r="K80" s="94"/>
    </row>
    <row r="81" spans="5:11" s="181" customFormat="1" x14ac:dyDescent="0.3">
      <c r="E81" s="73"/>
      <c r="F81" s="73"/>
      <c r="G81" s="94"/>
      <c r="H81" s="94"/>
      <c r="I81" s="106"/>
      <c r="K81" s="94"/>
    </row>
    <row r="82" spans="5:11" s="181" customFormat="1" x14ac:dyDescent="0.3">
      <c r="E82" s="73"/>
      <c r="F82" s="73"/>
      <c r="G82" s="94"/>
      <c r="H82" s="94"/>
      <c r="I82" s="106"/>
      <c r="K82" s="94"/>
    </row>
    <row r="83" spans="5:11" s="181" customFormat="1" x14ac:dyDescent="0.3">
      <c r="E83" s="73"/>
      <c r="F83" s="73"/>
      <c r="G83" s="94"/>
      <c r="H83" s="94"/>
      <c r="I83" s="106"/>
      <c r="K83" s="94"/>
    </row>
    <row r="84" spans="5:11" s="181" customFormat="1" x14ac:dyDescent="0.3">
      <c r="E84" s="73"/>
      <c r="F84" s="73"/>
      <c r="G84" s="94"/>
      <c r="H84" s="73"/>
      <c r="I84" s="106"/>
      <c r="K84" s="94"/>
    </row>
    <row r="85" spans="5:11" s="181" customFormat="1" x14ac:dyDescent="0.3">
      <c r="E85" s="73"/>
      <c r="F85" s="73"/>
      <c r="G85" s="94"/>
      <c r="H85" s="73"/>
      <c r="I85" s="106"/>
      <c r="K85" s="94"/>
    </row>
    <row r="86" spans="5:11" s="181" customFormat="1" x14ac:dyDescent="0.3">
      <c r="E86" s="73"/>
      <c r="F86" s="73"/>
      <c r="G86" s="94"/>
      <c r="H86" s="73"/>
      <c r="I86" s="106"/>
      <c r="K86" s="94"/>
    </row>
    <row r="87" spans="5:11" s="181" customFormat="1" x14ac:dyDescent="0.3">
      <c r="E87" s="73"/>
      <c r="F87" s="73"/>
      <c r="G87" s="94"/>
      <c r="H87" s="73"/>
      <c r="I87" s="106"/>
      <c r="K87" s="94"/>
    </row>
    <row r="88" spans="5:11" s="181" customFormat="1" x14ac:dyDescent="0.3">
      <c r="E88" s="73"/>
      <c r="F88" s="73"/>
      <c r="G88" s="94"/>
      <c r="H88" s="73"/>
      <c r="I88" s="106"/>
      <c r="K88" s="94"/>
    </row>
    <row r="89" spans="5:11" s="181" customFormat="1" x14ac:dyDescent="0.3">
      <c r="E89" s="73"/>
      <c r="F89" s="73"/>
      <c r="G89" s="94"/>
      <c r="H89" s="73"/>
      <c r="I89" s="106"/>
      <c r="K89" s="94"/>
    </row>
    <row r="90" spans="5:11" s="181" customFormat="1" x14ac:dyDescent="0.3">
      <c r="E90" s="73"/>
      <c r="F90" s="73"/>
      <c r="G90" s="94"/>
      <c r="H90" s="73"/>
      <c r="I90" s="106"/>
      <c r="K90" s="94"/>
    </row>
    <row r="91" spans="5:11" s="181" customFormat="1" x14ac:dyDescent="0.3">
      <c r="E91" s="73"/>
      <c r="F91" s="73"/>
      <c r="G91" s="94"/>
      <c r="H91" s="73"/>
      <c r="I91" s="106"/>
      <c r="K91" s="94"/>
    </row>
    <row r="92" spans="5:11" s="181" customFormat="1" x14ac:dyDescent="0.3">
      <c r="E92" s="73"/>
      <c r="F92" s="73"/>
      <c r="G92" s="94"/>
      <c r="H92" s="73"/>
      <c r="I92" s="106"/>
      <c r="K92" s="94"/>
    </row>
    <row r="93" spans="5:11" s="181" customFormat="1" x14ac:dyDescent="0.3">
      <c r="E93" s="73"/>
      <c r="F93" s="73"/>
      <c r="G93" s="94"/>
      <c r="H93" s="73"/>
      <c r="I93" s="106"/>
      <c r="K93" s="94"/>
    </row>
    <row r="94" spans="5:11" s="181" customFormat="1" x14ac:dyDescent="0.3">
      <c r="E94" s="73"/>
      <c r="F94" s="73"/>
      <c r="G94" s="94"/>
      <c r="H94" s="73"/>
      <c r="I94" s="106"/>
      <c r="K94" s="94"/>
    </row>
    <row r="95" spans="5:11" s="181" customFormat="1" x14ac:dyDescent="0.3">
      <c r="E95" s="73"/>
      <c r="F95" s="73"/>
      <c r="G95" s="94"/>
      <c r="H95" s="73"/>
      <c r="I95" s="106"/>
      <c r="K95" s="94"/>
    </row>
    <row r="96" spans="5:11" s="181" customFormat="1" x14ac:dyDescent="0.3">
      <c r="E96" s="73"/>
      <c r="F96" s="73"/>
      <c r="G96" s="94"/>
      <c r="H96" s="73"/>
      <c r="I96" s="106"/>
      <c r="K96" s="94"/>
    </row>
    <row r="97" spans="5:11" s="181" customFormat="1" x14ac:dyDescent="0.3">
      <c r="E97" s="73"/>
      <c r="F97" s="73"/>
      <c r="G97" s="94"/>
      <c r="H97" s="73"/>
      <c r="I97" s="106"/>
      <c r="K97" s="94"/>
    </row>
    <row r="98" spans="5:11" s="181" customFormat="1" x14ac:dyDescent="0.3">
      <c r="E98" s="73"/>
      <c r="F98" s="73"/>
      <c r="G98" s="94"/>
      <c r="H98" s="73"/>
      <c r="I98" s="106"/>
      <c r="K98" s="94"/>
    </row>
    <row r="99" spans="5:11" s="181" customFormat="1" x14ac:dyDescent="0.3">
      <c r="E99" s="73"/>
      <c r="F99" s="73"/>
      <c r="G99" s="94"/>
      <c r="H99" s="73"/>
      <c r="I99" s="106"/>
      <c r="K99" s="94"/>
    </row>
    <row r="100" spans="5:11" s="181" customFormat="1" x14ac:dyDescent="0.3">
      <c r="E100" s="73"/>
      <c r="F100" s="73"/>
      <c r="G100" s="94"/>
      <c r="H100" s="73"/>
      <c r="I100" s="106"/>
      <c r="K100" s="94"/>
    </row>
    <row r="101" spans="5:11" s="181" customFormat="1" x14ac:dyDescent="0.3">
      <c r="E101" s="73"/>
      <c r="F101" s="73"/>
      <c r="G101" s="94"/>
      <c r="H101" s="73"/>
      <c r="I101" s="106"/>
      <c r="K101" s="94"/>
    </row>
    <row r="102" spans="5:11" s="181" customFormat="1" x14ac:dyDescent="0.3">
      <c r="E102" s="73"/>
      <c r="F102" s="73"/>
      <c r="G102" s="94"/>
      <c r="H102" s="73"/>
      <c r="I102" s="106"/>
      <c r="K102" s="94"/>
    </row>
    <row r="103" spans="5:11" s="181" customFormat="1" x14ac:dyDescent="0.3">
      <c r="E103" s="73"/>
      <c r="F103" s="73"/>
      <c r="G103" s="94"/>
      <c r="H103" s="73"/>
      <c r="I103" s="106"/>
      <c r="K103" s="94"/>
    </row>
    <row r="104" spans="5:11" s="181" customFormat="1" x14ac:dyDescent="0.3">
      <c r="E104" s="73"/>
      <c r="F104" s="73"/>
      <c r="G104" s="94"/>
      <c r="H104" s="73"/>
      <c r="I104" s="106"/>
      <c r="K104" s="94"/>
    </row>
    <row r="105" spans="5:11" s="181" customFormat="1" x14ac:dyDescent="0.3">
      <c r="E105" s="73"/>
      <c r="F105" s="73"/>
      <c r="G105" s="94"/>
      <c r="H105" s="73"/>
      <c r="I105" s="106"/>
      <c r="K105" s="94"/>
    </row>
    <row r="106" spans="5:11" s="181" customFormat="1" x14ac:dyDescent="0.3">
      <c r="E106" s="73"/>
      <c r="F106" s="73"/>
      <c r="G106" s="94"/>
      <c r="H106" s="73"/>
      <c r="I106" s="106"/>
      <c r="K106" s="94"/>
    </row>
    <row r="107" spans="5:11" s="181" customFormat="1" x14ac:dyDescent="0.3">
      <c r="E107" s="73"/>
      <c r="F107" s="73"/>
      <c r="G107" s="94"/>
      <c r="H107" s="73"/>
      <c r="I107" s="106"/>
      <c r="K107" s="94"/>
    </row>
    <row r="108" spans="5:11" s="181" customFormat="1" x14ac:dyDescent="0.3">
      <c r="E108" s="73"/>
      <c r="F108" s="73"/>
      <c r="G108" s="94"/>
      <c r="H108" s="73"/>
      <c r="I108" s="106"/>
      <c r="K108" s="94"/>
    </row>
    <row r="109" spans="5:11" s="181" customFormat="1" x14ac:dyDescent="0.3">
      <c r="E109" s="73"/>
      <c r="F109" s="73"/>
      <c r="G109" s="94"/>
      <c r="H109" s="73"/>
      <c r="I109" s="106"/>
      <c r="K109" s="94"/>
    </row>
    <row r="110" spans="5:11" s="181" customFormat="1" x14ac:dyDescent="0.3">
      <c r="E110" s="73"/>
      <c r="F110" s="73"/>
      <c r="G110" s="94"/>
      <c r="H110" s="73"/>
      <c r="I110" s="106"/>
      <c r="K110" s="94"/>
    </row>
    <row r="111" spans="5:11" s="181" customFormat="1" x14ac:dyDescent="0.3">
      <c r="E111" s="73"/>
      <c r="F111" s="73"/>
      <c r="G111" s="94"/>
      <c r="H111" s="73"/>
      <c r="I111" s="106"/>
      <c r="K111" s="94"/>
    </row>
    <row r="112" spans="5:11" s="181" customFormat="1" x14ac:dyDescent="0.3">
      <c r="E112" s="73"/>
      <c r="F112" s="73"/>
      <c r="G112" s="94"/>
      <c r="H112" s="73"/>
      <c r="I112" s="106"/>
      <c r="K112" s="94"/>
    </row>
    <row r="113" spans="5:11" s="181" customFormat="1" x14ac:dyDescent="0.3">
      <c r="E113" s="73"/>
      <c r="F113" s="73"/>
      <c r="G113" s="94"/>
      <c r="H113" s="73"/>
      <c r="I113" s="106"/>
      <c r="K113" s="94"/>
    </row>
    <row r="114" spans="5:11" s="181" customFormat="1" x14ac:dyDescent="0.3">
      <c r="E114" s="73"/>
      <c r="F114" s="73"/>
      <c r="G114" s="94"/>
      <c r="H114" s="73"/>
      <c r="I114" s="106"/>
      <c r="K114" s="94"/>
    </row>
    <row r="115" spans="5:11" s="181" customFormat="1" x14ac:dyDescent="0.3">
      <c r="E115" s="73"/>
      <c r="F115" s="73"/>
      <c r="G115" s="94"/>
      <c r="H115" s="73"/>
      <c r="I115" s="106"/>
      <c r="K115" s="94"/>
    </row>
    <row r="116" spans="5:11" s="181" customFormat="1" x14ac:dyDescent="0.3">
      <c r="E116" s="73"/>
      <c r="F116" s="73"/>
      <c r="G116" s="94"/>
      <c r="H116" s="73"/>
      <c r="I116" s="106"/>
      <c r="K116" s="94"/>
    </row>
    <row r="117" spans="5:11" s="181" customFormat="1" x14ac:dyDescent="0.3">
      <c r="E117" s="73"/>
      <c r="F117" s="73"/>
      <c r="G117" s="94"/>
      <c r="H117" s="73"/>
      <c r="I117" s="106"/>
      <c r="K117" s="94"/>
    </row>
    <row r="118" spans="5:11" s="181" customFormat="1" x14ac:dyDescent="0.3">
      <c r="E118" s="73"/>
      <c r="F118" s="73"/>
      <c r="G118" s="94"/>
      <c r="H118" s="73"/>
      <c r="I118" s="106"/>
      <c r="K118" s="94"/>
    </row>
    <row r="119" spans="5:11" s="181" customFormat="1" x14ac:dyDescent="0.3">
      <c r="E119" s="73"/>
      <c r="F119" s="73"/>
      <c r="G119" s="94"/>
      <c r="H119" s="73"/>
      <c r="I119" s="106"/>
      <c r="K119" s="94"/>
    </row>
    <row r="120" spans="5:11" s="181" customFormat="1" x14ac:dyDescent="0.3">
      <c r="E120" s="73"/>
      <c r="F120" s="73"/>
      <c r="G120" s="94"/>
      <c r="H120" s="73"/>
      <c r="I120" s="106"/>
      <c r="K120" s="94"/>
    </row>
    <row r="121" spans="5:11" s="181" customFormat="1" x14ac:dyDescent="0.3">
      <c r="E121" s="73"/>
      <c r="F121" s="73"/>
      <c r="G121" s="94"/>
      <c r="H121" s="73"/>
      <c r="I121" s="106"/>
      <c r="K121" s="94"/>
    </row>
    <row r="122" spans="5:11" s="181" customFormat="1" x14ac:dyDescent="0.3">
      <c r="E122" s="73"/>
      <c r="F122" s="73"/>
      <c r="G122" s="94"/>
      <c r="H122" s="73"/>
      <c r="I122" s="106"/>
      <c r="K122" s="94"/>
    </row>
    <row r="123" spans="5:11" s="181" customFormat="1" x14ac:dyDescent="0.3">
      <c r="E123" s="73"/>
      <c r="F123" s="73"/>
      <c r="G123" s="94"/>
      <c r="H123" s="73"/>
      <c r="I123" s="106"/>
      <c r="K123" s="94"/>
    </row>
    <row r="124" spans="5:11" s="193" customFormat="1" ht="24.9" customHeight="1" x14ac:dyDescent="0.3">
      <c r="E124" s="95"/>
      <c r="F124" s="95"/>
      <c r="G124" s="96"/>
      <c r="H124" s="95"/>
      <c r="I124" s="107"/>
      <c r="K124" s="96"/>
    </row>
    <row r="125" spans="5:11" s="12" customFormat="1" ht="4.2" x14ac:dyDescent="0.3">
      <c r="E125" s="78"/>
      <c r="F125" s="78"/>
      <c r="G125" s="80"/>
      <c r="H125" s="78"/>
      <c r="I125" s="108"/>
      <c r="K125" s="80"/>
    </row>
    <row r="126" spans="5:11" s="12" customFormat="1" ht="4.2" x14ac:dyDescent="0.3">
      <c r="E126" s="78"/>
      <c r="F126" s="78"/>
      <c r="G126" s="80"/>
      <c r="H126" s="78"/>
      <c r="I126" s="108"/>
      <c r="K126" s="80"/>
    </row>
  </sheetData>
  <mergeCells count="9">
    <mergeCell ref="B35:G35"/>
    <mergeCell ref="G5:G6"/>
    <mergeCell ref="H5:H6"/>
    <mergeCell ref="I5:I6"/>
    <mergeCell ref="B5:B6"/>
    <mergeCell ref="C5:C6"/>
    <mergeCell ref="D5:D6"/>
    <mergeCell ref="E5:E6"/>
    <mergeCell ref="F5:F6"/>
  </mergeCells>
  <printOptions horizontalCentered="1"/>
  <pageMargins left="0.39370078740157483" right="0.39370078740157483" top="0.39370078740157483" bottom="0.51181102362204722" header="0.31496062992125984" footer="0.31496062992125984"/>
  <pageSetup paperSize="9" scale="90" fitToWidth="0" fitToHeight="0" orientation="portrait" useFirstPageNumber="1" r:id="rId1"/>
  <headerFooter>
    <oddFooter>&amp;C10.&amp;P</oddFooter>
    <firstFooter>&amp;C1.1&amp;P</first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67D108-65EE-4722-9C25-A22C47749D6E}">
  <dimension ref="B1:H58"/>
  <sheetViews>
    <sheetView view="pageBreakPreview" zoomScaleSheetLayoutView="100" workbookViewId="0">
      <selection activeCell="B72" sqref="B72:G72"/>
    </sheetView>
  </sheetViews>
  <sheetFormatPr defaultColWidth="8.88671875" defaultRowHeight="18" customHeight="1" x14ac:dyDescent="0.3"/>
  <cols>
    <col min="1" max="1" width="1.21875" style="132" customWidth="1"/>
    <col min="2" max="2" width="8.88671875" style="135"/>
    <col min="3" max="3" width="44" style="135" customWidth="1"/>
    <col min="4" max="4" width="28.109375" style="143" customWidth="1"/>
    <col min="5" max="5" width="1.6640625" style="143" customWidth="1"/>
    <col min="6" max="6" width="8.88671875" style="132"/>
    <col min="7" max="7" width="12.33203125" style="132" bestFit="1" customWidth="1"/>
    <col min="8" max="8" width="16.44140625" style="146" customWidth="1"/>
    <col min="9" max="16384" width="8.88671875" style="132"/>
  </cols>
  <sheetData>
    <row r="1" spans="2:7" ht="18" customHeight="1" x14ac:dyDescent="0.3">
      <c r="B1" s="133" t="str">
        <f>'P&amp;G - Section 1'!B1</f>
        <v>OR TAMBO DISTRICT MUNICIPALITY</v>
      </c>
      <c r="C1" s="134"/>
      <c r="D1" s="142"/>
    </row>
    <row r="2" spans="2:7" ht="18" customHeight="1" x14ac:dyDescent="0.3">
      <c r="B2" s="302" t="str">
        <f>'P&amp;G - Section 1'!B2</f>
        <v>KSD LOCAL MUNICIPALITY</v>
      </c>
      <c r="C2" s="303"/>
      <c r="D2" s="303"/>
      <c r="E2" s="303"/>
    </row>
    <row r="3" spans="2:7" ht="18" customHeight="1" x14ac:dyDescent="0.3">
      <c r="B3" s="302" t="str">
        <f>'P&amp;G - Section 1'!B3</f>
        <v>MNCWASA WATER SUPPLY PHASE 1</v>
      </c>
      <c r="C3" s="303"/>
      <c r="D3" s="476" t="str">
        <f>'P&amp;G - Section 1'!H2</f>
        <v>Contract No. ORTDM SCMU 22-25/26</v>
      </c>
      <c r="E3" s="303"/>
    </row>
    <row r="4" spans="2:7" ht="18" customHeight="1" x14ac:dyDescent="0.3">
      <c r="B4" s="304" t="s">
        <v>125</v>
      </c>
      <c r="C4" s="304"/>
      <c r="D4" s="455" t="s">
        <v>342</v>
      </c>
      <c r="E4" s="304"/>
    </row>
    <row r="5" spans="2:7" ht="18" customHeight="1" x14ac:dyDescent="0.3">
      <c r="B5" s="136"/>
      <c r="C5" s="134"/>
      <c r="D5" s="144"/>
    </row>
    <row r="6" spans="2:7" ht="18" customHeight="1" x14ac:dyDescent="0.3">
      <c r="B6" s="364" t="s">
        <v>130</v>
      </c>
      <c r="C6" s="364" t="s">
        <v>1</v>
      </c>
      <c r="D6" s="366" t="s">
        <v>217</v>
      </c>
      <c r="E6" s="138"/>
    </row>
    <row r="7" spans="2:7" ht="6.6" customHeight="1" x14ac:dyDescent="0.3">
      <c r="B7" s="365"/>
      <c r="C7" s="365"/>
      <c r="D7" s="367"/>
      <c r="E7" s="138"/>
    </row>
    <row r="8" spans="2:7" ht="10.199999999999999" customHeight="1" x14ac:dyDescent="0.3">
      <c r="B8" s="305"/>
      <c r="C8" s="306"/>
      <c r="D8" s="139"/>
      <c r="E8" s="138"/>
    </row>
    <row r="9" spans="2:7" ht="19.95" customHeight="1" x14ac:dyDescent="0.3">
      <c r="B9" s="305">
        <v>1</v>
      </c>
      <c r="C9" s="307" t="s">
        <v>25</v>
      </c>
      <c r="D9" s="471"/>
      <c r="E9" s="138"/>
      <c r="F9" s="286"/>
      <c r="G9" s="286"/>
    </row>
    <row r="10" spans="2:7" ht="10.199999999999999" customHeight="1" x14ac:dyDescent="0.3">
      <c r="B10" s="305"/>
      <c r="C10" s="307"/>
      <c r="D10" s="322"/>
      <c r="E10" s="138"/>
    </row>
    <row r="11" spans="2:7" ht="19.95" customHeight="1" x14ac:dyDescent="0.3">
      <c r="B11" s="305">
        <v>2</v>
      </c>
      <c r="C11" s="307" t="s">
        <v>126</v>
      </c>
      <c r="D11" s="322"/>
      <c r="E11" s="138"/>
    </row>
    <row r="12" spans="2:7" ht="10.199999999999999" customHeight="1" x14ac:dyDescent="0.3">
      <c r="B12" s="305"/>
      <c r="C12" s="308"/>
      <c r="D12" s="322"/>
      <c r="E12" s="138"/>
    </row>
    <row r="13" spans="2:7" ht="19.95" customHeight="1" x14ac:dyDescent="0.3">
      <c r="B13" s="305">
        <v>3</v>
      </c>
      <c r="C13" s="307" t="s">
        <v>335</v>
      </c>
      <c r="D13" s="322"/>
      <c r="E13" s="138"/>
    </row>
    <row r="14" spans="2:7" ht="10.050000000000001" customHeight="1" x14ac:dyDescent="0.3">
      <c r="B14" s="305"/>
      <c r="C14" s="307"/>
      <c r="D14" s="322"/>
      <c r="E14" s="138"/>
    </row>
    <row r="15" spans="2:7" ht="19.95" customHeight="1" x14ac:dyDescent="0.3">
      <c r="B15" s="305">
        <v>4</v>
      </c>
      <c r="C15" s="307" t="s">
        <v>328</v>
      </c>
      <c r="D15" s="322"/>
      <c r="E15" s="138"/>
    </row>
    <row r="16" spans="2:7" ht="10.199999999999999" customHeight="1" x14ac:dyDescent="0.3">
      <c r="B16" s="305"/>
      <c r="C16" s="308"/>
      <c r="D16" s="322"/>
      <c r="E16" s="138"/>
    </row>
    <row r="17" spans="2:8" ht="15" hidden="1" customHeight="1" x14ac:dyDescent="0.3">
      <c r="B17" s="305">
        <v>4</v>
      </c>
      <c r="C17" s="307" t="s">
        <v>127</v>
      </c>
      <c r="D17" s="322">
        <f>'Gabions &amp; Pitching - Section 4'!H40</f>
        <v>0</v>
      </c>
      <c r="E17" s="138"/>
    </row>
    <row r="18" spans="2:8" ht="10.199999999999999" hidden="1" customHeight="1" x14ac:dyDescent="0.3">
      <c r="B18" s="305"/>
      <c r="C18" s="308"/>
      <c r="D18" s="322"/>
      <c r="E18" s="138"/>
    </row>
    <row r="19" spans="2:8" ht="19.95" customHeight="1" x14ac:dyDescent="0.3">
      <c r="B19" s="305">
        <v>5</v>
      </c>
      <c r="C19" s="307" t="s">
        <v>87</v>
      </c>
      <c r="D19" s="322"/>
      <c r="E19" s="138"/>
      <c r="G19" s="320"/>
    </row>
    <row r="20" spans="2:8" ht="10.199999999999999" customHeight="1" x14ac:dyDescent="0.3">
      <c r="B20" s="305"/>
      <c r="C20" s="308"/>
      <c r="D20" s="322"/>
      <c r="E20" s="138"/>
    </row>
    <row r="21" spans="2:8" ht="19.95" customHeight="1" x14ac:dyDescent="0.3">
      <c r="B21" s="305">
        <v>6</v>
      </c>
      <c r="C21" s="307" t="s">
        <v>128</v>
      </c>
      <c r="D21" s="322"/>
      <c r="E21" s="138"/>
    </row>
    <row r="22" spans="2:8" ht="14.25" hidden="1" customHeight="1" x14ac:dyDescent="0.3">
      <c r="B22" s="305"/>
      <c r="C22" s="308"/>
      <c r="D22" s="322"/>
      <c r="E22" s="138"/>
    </row>
    <row r="23" spans="2:8" ht="13.8" hidden="1" x14ac:dyDescent="0.3">
      <c r="B23" s="305">
        <v>7</v>
      </c>
      <c r="C23" s="307" t="s">
        <v>186</v>
      </c>
      <c r="D23" s="322">
        <f>'Fencing -Section 7'!H43</f>
        <v>0</v>
      </c>
      <c r="E23" s="138"/>
    </row>
    <row r="24" spans="2:8" ht="13.8" hidden="1" x14ac:dyDescent="0.3">
      <c r="B24" s="305"/>
      <c r="C24" s="308"/>
      <c r="D24" s="322"/>
      <c r="E24" s="138"/>
    </row>
    <row r="25" spans="2:8" ht="15" hidden="1" customHeight="1" x14ac:dyDescent="0.3">
      <c r="B25" s="305">
        <v>8</v>
      </c>
      <c r="C25" s="307" t="s">
        <v>269</v>
      </c>
      <c r="D25" s="322" t="e">
        <f>'Pump Requirements - Section 8'!#REF!</f>
        <v>#REF!</v>
      </c>
      <c r="E25" s="138"/>
      <c r="H25" s="274" t="e">
        <f>('P&amp;G - Section 1'!H12+'P&amp;G - Section 1'!H16+'P&amp;G - Section 1'!H18+'P&amp;G - Section 1'!H20+'P&amp;G - Section 1'!H22+'P&amp;G - Section 1'!H24+'P&amp;G - Section 1'!H26+'P&amp;G - Section 1'!H30+'P&amp;G - Section 1'!H32+'P&amp;G - Section 1'!H34+'P&amp;G - Section 1'!H36+'P&amp;G - Section 1'!H38+'P&amp;G - Section 1'!H40)/SUM(D45)</f>
        <v>#DIV/0!</v>
      </c>
    </row>
    <row r="26" spans="2:8" ht="10.199999999999999" hidden="1" customHeight="1" x14ac:dyDescent="0.3">
      <c r="B26" s="305"/>
      <c r="C26" s="308"/>
      <c r="D26" s="322"/>
      <c r="E26" s="138"/>
    </row>
    <row r="27" spans="2:8" ht="15" hidden="1" customHeight="1" x14ac:dyDescent="0.3">
      <c r="B27" s="309">
        <v>9</v>
      </c>
      <c r="C27" s="307" t="s">
        <v>209</v>
      </c>
      <c r="D27" s="322">
        <f>'Treatment Plant- Section 9 '!G61</f>
        <v>0</v>
      </c>
      <c r="E27" s="138"/>
    </row>
    <row r="28" spans="2:8" ht="10.199999999999999" customHeight="1" x14ac:dyDescent="0.3">
      <c r="B28" s="305"/>
      <c r="C28" s="308"/>
      <c r="D28" s="322"/>
      <c r="E28" s="138"/>
    </row>
    <row r="29" spans="2:8" ht="19.95" customHeight="1" x14ac:dyDescent="0.3">
      <c r="B29" s="305">
        <v>7</v>
      </c>
      <c r="C29" s="307" t="s">
        <v>147</v>
      </c>
      <c r="D29" s="471"/>
      <c r="E29" s="138"/>
    </row>
    <row r="30" spans="2:8" ht="10.199999999999999" customHeight="1" x14ac:dyDescent="0.3">
      <c r="B30" s="305"/>
      <c r="C30" s="307"/>
      <c r="D30" s="471"/>
      <c r="E30" s="138"/>
    </row>
    <row r="31" spans="2:8" ht="44.4" customHeight="1" x14ac:dyDescent="0.3">
      <c r="B31" s="305">
        <v>8</v>
      </c>
      <c r="C31" s="307" t="s">
        <v>337</v>
      </c>
      <c r="D31" s="471"/>
      <c r="E31" s="138"/>
    </row>
    <row r="32" spans="2:8" ht="10.199999999999999" customHeight="1" x14ac:dyDescent="0.3">
      <c r="B32" s="305"/>
      <c r="C32" s="307"/>
      <c r="D32" s="471"/>
      <c r="E32" s="138"/>
    </row>
    <row r="33" spans="2:5" ht="15" hidden="1" customHeight="1" x14ac:dyDescent="0.3">
      <c r="B33" s="305">
        <v>9</v>
      </c>
      <c r="C33" s="307" t="s">
        <v>336</v>
      </c>
      <c r="D33" s="471">
        <f>'Treatment Plant- Section 9 '!G61</f>
        <v>0</v>
      </c>
      <c r="E33" s="138"/>
    </row>
    <row r="34" spans="2:5" ht="10.199999999999999" hidden="1" customHeight="1" x14ac:dyDescent="0.3">
      <c r="B34" s="305"/>
      <c r="C34" s="307"/>
      <c r="D34" s="471"/>
      <c r="E34" s="138"/>
    </row>
    <row r="35" spans="2:5" ht="19.95" customHeight="1" x14ac:dyDescent="0.3">
      <c r="B35" s="309">
        <v>9</v>
      </c>
      <c r="C35" s="307" t="s">
        <v>120</v>
      </c>
      <c r="D35" s="471"/>
      <c r="E35" s="138"/>
    </row>
    <row r="36" spans="2:5" ht="10.199999999999999" customHeight="1" x14ac:dyDescent="0.3">
      <c r="B36" s="305"/>
      <c r="C36" s="308"/>
      <c r="D36" s="322"/>
      <c r="E36" s="138"/>
    </row>
    <row r="37" spans="2:5" ht="19.95" customHeight="1" x14ac:dyDescent="0.3">
      <c r="B37" s="309">
        <v>10</v>
      </c>
      <c r="C37" s="307" t="s">
        <v>289</v>
      </c>
      <c r="D37" s="322"/>
      <c r="E37" s="138"/>
    </row>
    <row r="38" spans="2:5" ht="10.050000000000001" hidden="1" customHeight="1" x14ac:dyDescent="0.3">
      <c r="B38" s="309"/>
      <c r="C38" s="307"/>
      <c r="D38" s="322"/>
      <c r="E38" s="138"/>
    </row>
    <row r="39" spans="2:5" ht="15" hidden="1" customHeight="1" x14ac:dyDescent="0.3">
      <c r="B39" s="309">
        <v>12</v>
      </c>
      <c r="C39" s="307" t="s">
        <v>338</v>
      </c>
      <c r="D39" s="322">
        <f>'Reservoirs - Section 12'!G39</f>
        <v>0</v>
      </c>
      <c r="E39" s="138"/>
    </row>
    <row r="40" spans="2:5" ht="10.050000000000001" hidden="1" customHeight="1" x14ac:dyDescent="0.3">
      <c r="B40" s="309"/>
      <c r="C40" s="307"/>
      <c r="D40" s="139"/>
      <c r="E40" s="138"/>
    </row>
    <row r="41" spans="2:5" ht="15" hidden="1" customHeight="1" x14ac:dyDescent="0.3">
      <c r="B41" s="309">
        <v>13</v>
      </c>
      <c r="C41" s="307" t="s">
        <v>339</v>
      </c>
      <c r="D41" s="139">
        <f>200000*0</f>
        <v>0</v>
      </c>
      <c r="E41" s="138"/>
    </row>
    <row r="42" spans="2:5" ht="10.199999999999999" customHeight="1" x14ac:dyDescent="0.3">
      <c r="B42" s="305"/>
      <c r="C42" s="308"/>
      <c r="D42" s="139"/>
      <c r="E42" s="138"/>
    </row>
    <row r="43" spans="2:5" ht="15" hidden="1" customHeight="1" x14ac:dyDescent="0.3">
      <c r="B43" s="225">
        <v>12</v>
      </c>
      <c r="C43" s="31" t="s">
        <v>241</v>
      </c>
      <c r="D43" s="139">
        <f>'Reservoirs - Section 12'!G39</f>
        <v>0</v>
      </c>
      <c r="E43" s="138"/>
    </row>
    <row r="44" spans="2:5" ht="10.199999999999999" hidden="1" customHeight="1" x14ac:dyDescent="0.3">
      <c r="B44" s="29"/>
      <c r="C44" s="30"/>
      <c r="D44" s="139"/>
      <c r="E44" s="138"/>
    </row>
    <row r="45" spans="2:5" ht="19.95" customHeight="1" x14ac:dyDescent="0.3">
      <c r="B45" s="363" t="s">
        <v>129</v>
      </c>
      <c r="C45" s="363"/>
      <c r="D45" s="137"/>
      <c r="E45" s="140"/>
    </row>
    <row r="46" spans="2:5" ht="10.199999999999999" customHeight="1" x14ac:dyDescent="0.3">
      <c r="B46" s="362"/>
      <c r="C46" s="362"/>
      <c r="D46" s="139"/>
      <c r="E46" s="138"/>
    </row>
    <row r="47" spans="2:5" ht="19.95" customHeight="1" x14ac:dyDescent="0.3">
      <c r="B47" s="368" t="s">
        <v>358</v>
      </c>
      <c r="C47" s="368"/>
      <c r="D47" s="139"/>
      <c r="E47" s="140"/>
    </row>
    <row r="48" spans="2:5" ht="10.199999999999999" customHeight="1" x14ac:dyDescent="0.3">
      <c r="B48" s="362"/>
      <c r="C48" s="362"/>
      <c r="D48" s="139"/>
      <c r="E48" s="138"/>
    </row>
    <row r="49" spans="2:7" ht="19.95" customHeight="1" x14ac:dyDescent="0.3">
      <c r="B49" s="363" t="s">
        <v>253</v>
      </c>
      <c r="C49" s="363"/>
      <c r="D49" s="137"/>
      <c r="E49" s="140"/>
      <c r="G49" s="351"/>
    </row>
    <row r="50" spans="2:7" ht="10.199999999999999" customHeight="1" x14ac:dyDescent="0.3">
      <c r="B50" s="362"/>
      <c r="C50" s="362"/>
      <c r="D50" s="139"/>
      <c r="E50" s="138"/>
    </row>
    <row r="51" spans="2:7" ht="19.95" customHeight="1" x14ac:dyDescent="0.3">
      <c r="B51" s="363" t="s">
        <v>267</v>
      </c>
      <c r="C51" s="363"/>
      <c r="D51" s="137"/>
      <c r="E51" s="140"/>
    </row>
    <row r="52" spans="2:7" ht="15" customHeight="1" x14ac:dyDescent="0.3">
      <c r="B52" s="363"/>
      <c r="C52" s="363"/>
      <c r="D52" s="137"/>
      <c r="E52" s="140"/>
    </row>
    <row r="53" spans="2:7" ht="19.95" customHeight="1" x14ac:dyDescent="0.3">
      <c r="B53" s="363" t="s">
        <v>205</v>
      </c>
      <c r="C53" s="363"/>
      <c r="D53" s="137"/>
      <c r="E53" s="141"/>
    </row>
    <row r="54" spans="2:7" ht="10.8" customHeight="1" x14ac:dyDescent="0.3">
      <c r="D54" s="146"/>
    </row>
    <row r="55" spans="2:7" ht="18" customHeight="1" x14ac:dyDescent="0.3">
      <c r="C55" s="277"/>
      <c r="D55" s="146"/>
    </row>
    <row r="56" spans="2:7" ht="18" customHeight="1" x14ac:dyDescent="0.3">
      <c r="D56" s="146"/>
    </row>
    <row r="58" spans="2:7" ht="18" customHeight="1" x14ac:dyDescent="0.3">
      <c r="D58" s="146"/>
      <c r="G58" s="351"/>
    </row>
  </sheetData>
  <mergeCells count="12">
    <mergeCell ref="B6:B7"/>
    <mergeCell ref="C6:C7"/>
    <mergeCell ref="D6:D7"/>
    <mergeCell ref="B45:C45"/>
    <mergeCell ref="B46:C46"/>
    <mergeCell ref="B47:C47"/>
    <mergeCell ref="B48:C48"/>
    <mergeCell ref="B49:C49"/>
    <mergeCell ref="B51:C51"/>
    <mergeCell ref="B52:C52"/>
    <mergeCell ref="B53:C53"/>
    <mergeCell ref="B50:C50"/>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K130"/>
  <sheetViews>
    <sheetView showGridLines="0" view="pageBreakPreview" topLeftCell="A14" zoomScale="90" zoomScaleNormal="100" zoomScaleSheetLayoutView="90" zoomScalePageLayoutView="86" workbookViewId="0">
      <selection activeCell="G40" sqref="G40"/>
    </sheetView>
  </sheetViews>
  <sheetFormatPr defaultColWidth="8.88671875" defaultRowHeight="13.2" x14ac:dyDescent="0.3"/>
  <cols>
    <col min="1" max="1" width="7.109375" style="5" customWidth="1"/>
    <col min="2" max="2" width="9.44140625" style="5" customWidth="1"/>
    <col min="3" max="3" width="42.33203125" style="8" customWidth="1"/>
    <col min="4" max="4" width="8.44140625" style="62" customWidth="1"/>
    <col min="5" max="5" width="13.109375" style="62" customWidth="1"/>
    <col min="6" max="6" width="15" style="68" customWidth="1"/>
    <col min="7" max="7" width="15.6640625" style="62" customWidth="1"/>
    <col min="8" max="8" width="0.77734375" style="98" customWidth="1"/>
    <col min="9" max="9" width="9.33203125" style="5" bestFit="1" customWidth="1"/>
    <col min="10" max="10" width="13.5546875" style="5" bestFit="1" customWidth="1"/>
    <col min="11" max="11" width="11.5546875" style="5" bestFit="1" customWidth="1"/>
    <col min="12" max="16384" width="8.88671875" style="5"/>
  </cols>
  <sheetData>
    <row r="1" spans="1:11" x14ac:dyDescent="0.3">
      <c r="A1" s="7" t="str">
        <f>'P&amp;G - Section 1'!B1</f>
        <v>OR TAMBO DISTRICT MUNICIPALITY</v>
      </c>
    </row>
    <row r="2" spans="1:11" ht="13.2" customHeight="1" x14ac:dyDescent="0.3">
      <c r="A2" s="276" t="str">
        <f>'Standpipes - Section 10'!B2</f>
        <v>KSD LOCAL MUNICIPALITY</v>
      </c>
      <c r="B2" s="8"/>
      <c r="E2" s="383" t="s">
        <v>245</v>
      </c>
      <c r="F2" s="383"/>
      <c r="G2" s="383"/>
    </row>
    <row r="3" spans="1:11" x14ac:dyDescent="0.3">
      <c r="A3" s="254" t="str">
        <f>'Standpipes - Section 10'!B3</f>
        <v>MNCWASA WATER SUPPLY PHASE 1</v>
      </c>
    </row>
    <row r="4" spans="1:11" s="6" customFormat="1" ht="6" thickBot="1" x14ac:dyDescent="0.35">
      <c r="A4" s="9"/>
      <c r="C4" s="9"/>
      <c r="D4" s="63"/>
      <c r="E4" s="63"/>
      <c r="F4" s="69"/>
      <c r="G4" s="63"/>
      <c r="H4" s="99"/>
    </row>
    <row r="5" spans="1:11" s="12" customFormat="1" ht="15" customHeight="1" thickTop="1" x14ac:dyDescent="0.3">
      <c r="A5" s="369" t="s">
        <v>211</v>
      </c>
      <c r="B5" s="377" t="s">
        <v>0</v>
      </c>
      <c r="C5" s="377" t="s">
        <v>1</v>
      </c>
      <c r="D5" s="377" t="s">
        <v>2</v>
      </c>
      <c r="E5" s="375" t="s">
        <v>212</v>
      </c>
      <c r="F5" s="384" t="s">
        <v>3</v>
      </c>
      <c r="G5" s="381" t="s">
        <v>213</v>
      </c>
      <c r="H5" s="379" t="s">
        <v>214</v>
      </c>
      <c r="I5" s="68"/>
    </row>
    <row r="6" spans="1:11" s="12" customFormat="1" ht="15" customHeight="1" thickBot="1" x14ac:dyDescent="0.35">
      <c r="A6" s="370"/>
      <c r="B6" s="378"/>
      <c r="C6" s="378"/>
      <c r="D6" s="378"/>
      <c r="E6" s="376"/>
      <c r="F6" s="385"/>
      <c r="G6" s="382"/>
      <c r="H6" s="380"/>
      <c r="I6" s="68"/>
    </row>
    <row r="7" spans="1:11" s="11" customFormat="1" ht="13.8" thickTop="1" x14ac:dyDescent="0.3">
      <c r="A7" s="60"/>
      <c r="B7" s="44"/>
      <c r="C7" s="216"/>
      <c r="D7" s="64"/>
      <c r="E7" s="86"/>
      <c r="F7" s="97"/>
      <c r="G7" s="327"/>
      <c r="H7" s="100"/>
    </row>
    <row r="8" spans="1:11" s="206" customFormat="1" x14ac:dyDescent="0.25">
      <c r="A8" s="232"/>
      <c r="B8" s="211"/>
      <c r="C8" s="211"/>
      <c r="D8" s="239"/>
      <c r="E8" s="239"/>
      <c r="F8" s="247"/>
      <c r="G8" s="327"/>
      <c r="H8" s="101"/>
    </row>
    <row r="9" spans="1:11" s="206" customFormat="1" x14ac:dyDescent="0.25">
      <c r="A9" s="232"/>
      <c r="B9" s="212"/>
      <c r="C9" s="210"/>
      <c r="D9" s="239"/>
      <c r="E9" s="239"/>
      <c r="F9" s="247"/>
      <c r="G9" s="327"/>
      <c r="H9" s="101"/>
      <c r="J9" s="235"/>
      <c r="K9" s="236"/>
    </row>
    <row r="10" spans="1:11" s="206" customFormat="1" ht="26.4" x14ac:dyDescent="0.25">
      <c r="A10" s="258">
        <v>12</v>
      </c>
      <c r="B10" s="39" t="s">
        <v>117</v>
      </c>
      <c r="C10" s="39" t="s">
        <v>242</v>
      </c>
      <c r="D10" s="239"/>
      <c r="E10" s="239"/>
      <c r="F10" s="247"/>
      <c r="G10" s="327"/>
      <c r="H10" s="103"/>
    </row>
    <row r="11" spans="1:11" s="205" customFormat="1" x14ac:dyDescent="0.3">
      <c r="A11" s="258">
        <v>12.1</v>
      </c>
      <c r="B11" s="40"/>
      <c r="C11" s="39" t="s">
        <v>347</v>
      </c>
      <c r="D11" s="239"/>
      <c r="E11" s="239"/>
      <c r="F11" s="65"/>
      <c r="G11" s="327"/>
      <c r="H11" s="103"/>
      <c r="I11" s="234"/>
      <c r="J11" s="234"/>
    </row>
    <row r="12" spans="1:11" s="205" customFormat="1" ht="52.8" x14ac:dyDescent="0.3">
      <c r="A12" s="36" t="s">
        <v>243</v>
      </c>
      <c r="B12" s="41" t="s">
        <v>244</v>
      </c>
      <c r="C12" s="42" t="s">
        <v>348</v>
      </c>
      <c r="D12" s="239" t="s">
        <v>7</v>
      </c>
      <c r="E12" s="239">
        <v>0</v>
      </c>
      <c r="F12" s="75">
        <v>580000</v>
      </c>
      <c r="G12" s="327">
        <f>E12*F12</f>
        <v>0</v>
      </c>
      <c r="H12" s="74"/>
      <c r="J12" s="234"/>
    </row>
    <row r="13" spans="1:11" s="205" customFormat="1" x14ac:dyDescent="0.3">
      <c r="A13" s="36"/>
      <c r="B13" s="41"/>
      <c r="C13" s="42"/>
      <c r="D13" s="239"/>
      <c r="E13" s="239"/>
      <c r="F13" s="65"/>
      <c r="G13" s="327"/>
      <c r="H13" s="103"/>
    </row>
    <row r="14" spans="1:11" s="205" customFormat="1" x14ac:dyDescent="0.3">
      <c r="A14" s="36"/>
      <c r="B14" s="41"/>
      <c r="C14" s="42"/>
      <c r="D14" s="239"/>
      <c r="E14" s="129"/>
      <c r="F14" s="66"/>
      <c r="G14" s="327"/>
      <c r="H14" s="103"/>
    </row>
    <row r="15" spans="1:11" s="205" customFormat="1" ht="112.5" customHeight="1" x14ac:dyDescent="0.3">
      <c r="A15" s="36"/>
      <c r="B15" s="41"/>
      <c r="C15" s="42"/>
      <c r="D15" s="239"/>
      <c r="E15" s="239"/>
      <c r="F15" s="65"/>
      <c r="G15" s="327"/>
      <c r="H15" s="103"/>
    </row>
    <row r="16" spans="1:11" s="205" customFormat="1" x14ac:dyDescent="0.3">
      <c r="A16" s="209"/>
      <c r="B16" s="209"/>
      <c r="C16" s="39"/>
      <c r="D16" s="261"/>
      <c r="E16" s="262"/>
      <c r="F16" s="267"/>
      <c r="G16" s="327"/>
      <c r="H16" s="103"/>
      <c r="I16" s="234"/>
      <c r="J16" s="81"/>
    </row>
    <row r="17" spans="1:9" s="205" customFormat="1" x14ac:dyDescent="0.3">
      <c r="A17" s="36"/>
      <c r="B17" s="36"/>
      <c r="C17" s="42"/>
      <c r="D17" s="239"/>
      <c r="E17" s="130"/>
      <c r="F17" s="65"/>
      <c r="G17" s="327"/>
      <c r="H17" s="74"/>
    </row>
    <row r="18" spans="1:9" s="205" customFormat="1" x14ac:dyDescent="0.3">
      <c r="A18" s="36"/>
      <c r="B18" s="36"/>
      <c r="C18" s="35"/>
      <c r="D18" s="239"/>
      <c r="E18" s="130"/>
      <c r="G18" s="327"/>
      <c r="H18" s="103"/>
    </row>
    <row r="19" spans="1:9" s="205" customFormat="1" x14ac:dyDescent="0.3">
      <c r="A19" s="36"/>
      <c r="B19" s="36"/>
      <c r="C19" s="42"/>
      <c r="D19" s="239"/>
      <c r="E19" s="129"/>
      <c r="F19" s="66"/>
      <c r="G19" s="327"/>
      <c r="H19" s="103"/>
    </row>
    <row r="20" spans="1:9" s="205" customFormat="1" x14ac:dyDescent="0.3">
      <c r="A20" s="36"/>
      <c r="B20" s="36"/>
      <c r="C20" s="259"/>
      <c r="D20" s="239"/>
      <c r="E20" s="247"/>
      <c r="F20" s="66"/>
      <c r="G20" s="327"/>
      <c r="H20" s="103"/>
    </row>
    <row r="21" spans="1:9" s="205" customFormat="1" x14ac:dyDescent="0.3">
      <c r="A21" s="209"/>
      <c r="B21" s="209"/>
      <c r="C21" s="260"/>
      <c r="D21" s="261"/>
      <c r="E21" s="263"/>
      <c r="F21" s="268"/>
      <c r="G21" s="327"/>
      <c r="H21" s="103"/>
    </row>
    <row r="22" spans="1:9" s="205" customFormat="1" x14ac:dyDescent="0.3">
      <c r="A22" s="36"/>
      <c r="B22" s="36"/>
      <c r="C22" s="42"/>
      <c r="D22" s="239"/>
      <c r="E22" s="130"/>
      <c r="F22" s="65"/>
      <c r="G22" s="327"/>
      <c r="H22" s="103"/>
      <c r="I22" s="234"/>
    </row>
    <row r="23" spans="1:9" s="205" customFormat="1" x14ac:dyDescent="0.3">
      <c r="A23" s="36"/>
      <c r="B23" s="36"/>
      <c r="C23" s="35"/>
      <c r="D23" s="239"/>
      <c r="E23" s="130"/>
      <c r="F23" s="75"/>
      <c r="G23" s="327"/>
      <c r="H23" s="74"/>
    </row>
    <row r="24" spans="1:9" s="205" customFormat="1" x14ac:dyDescent="0.3">
      <c r="A24" s="36"/>
      <c r="B24" s="36"/>
      <c r="C24" s="42"/>
      <c r="D24" s="239"/>
      <c r="E24" s="129"/>
      <c r="F24" s="66"/>
      <c r="G24" s="327"/>
      <c r="H24" s="74"/>
    </row>
    <row r="25" spans="1:9" s="205" customFormat="1" x14ac:dyDescent="0.3">
      <c r="A25" s="36"/>
      <c r="B25" s="36"/>
      <c r="C25" s="35"/>
      <c r="D25" s="239"/>
      <c r="E25" s="130"/>
      <c r="F25" s="75"/>
      <c r="G25" s="327"/>
      <c r="H25" s="103"/>
    </row>
    <row r="26" spans="1:9" s="205" customFormat="1" x14ac:dyDescent="0.3">
      <c r="A26" s="209"/>
      <c r="B26" s="209"/>
      <c r="C26" s="39"/>
      <c r="D26" s="261"/>
      <c r="E26" s="262"/>
      <c r="F26" s="267"/>
      <c r="G26" s="327"/>
      <c r="H26" s="103"/>
    </row>
    <row r="27" spans="1:9" s="205" customFormat="1" x14ac:dyDescent="0.3">
      <c r="A27" s="36"/>
      <c r="B27" s="36"/>
      <c r="C27" s="42"/>
      <c r="D27" s="239"/>
      <c r="E27" s="130"/>
      <c r="F27" s="65"/>
      <c r="G27" s="327"/>
      <c r="H27" s="103"/>
    </row>
    <row r="28" spans="1:9" s="205" customFormat="1" x14ac:dyDescent="0.3">
      <c r="A28" s="36"/>
      <c r="B28" s="36"/>
      <c r="C28" s="35"/>
      <c r="D28" s="239"/>
      <c r="E28" s="130"/>
      <c r="F28" s="75"/>
      <c r="G28" s="327"/>
      <c r="H28" s="103"/>
    </row>
    <row r="29" spans="1:9" s="205" customFormat="1" x14ac:dyDescent="0.3">
      <c r="A29" s="36"/>
      <c r="B29" s="36"/>
      <c r="C29" s="42"/>
      <c r="D29" s="239"/>
      <c r="E29" s="129"/>
      <c r="F29" s="125"/>
      <c r="G29" s="327"/>
      <c r="H29" s="103"/>
    </row>
    <row r="30" spans="1:9" s="28" customFormat="1" x14ac:dyDescent="0.3">
      <c r="A30" s="109"/>
      <c r="B30" s="14"/>
      <c r="C30" s="15"/>
      <c r="D30" s="29"/>
      <c r="E30" s="29"/>
      <c r="F30" s="257"/>
      <c r="G30" s="327"/>
      <c r="H30" s="103"/>
    </row>
    <row r="31" spans="1:9" s="28" customFormat="1" x14ac:dyDescent="0.3">
      <c r="A31" s="109"/>
      <c r="B31" s="14"/>
      <c r="C31" s="15"/>
      <c r="D31" s="29"/>
      <c r="E31" s="29"/>
      <c r="F31" s="257"/>
      <c r="G31" s="327"/>
      <c r="H31" s="103"/>
    </row>
    <row r="32" spans="1:9" s="28" customFormat="1" x14ac:dyDescent="0.3">
      <c r="A32" s="228"/>
      <c r="B32" s="14"/>
      <c r="C32" s="14"/>
      <c r="D32" s="29"/>
      <c r="E32" s="264"/>
      <c r="F32" s="257"/>
      <c r="G32" s="327"/>
      <c r="H32" s="103"/>
    </row>
    <row r="33" spans="1:11" s="28" customFormat="1" x14ac:dyDescent="0.3">
      <c r="A33" s="131"/>
      <c r="B33" s="14"/>
      <c r="C33" s="32"/>
      <c r="D33" s="130"/>
      <c r="E33" s="29"/>
      <c r="F33" s="224"/>
      <c r="G33" s="327"/>
      <c r="H33" s="103"/>
    </row>
    <row r="34" spans="1:11" s="28" customFormat="1" x14ac:dyDescent="0.3">
      <c r="A34" s="57"/>
      <c r="B34" s="22"/>
      <c r="C34" s="38"/>
      <c r="D34" s="89"/>
      <c r="E34" s="73"/>
      <c r="F34" s="75"/>
      <c r="G34" s="327"/>
      <c r="H34" s="103"/>
      <c r="K34" s="33"/>
    </row>
    <row r="35" spans="1:11" s="28" customFormat="1" x14ac:dyDescent="0.3">
      <c r="A35" s="57"/>
      <c r="B35" s="27"/>
      <c r="C35" s="38"/>
      <c r="D35" s="89"/>
      <c r="E35" s="87"/>
      <c r="F35" s="75"/>
      <c r="G35" s="327"/>
      <c r="H35" s="103"/>
      <c r="K35" s="33"/>
    </row>
    <row r="36" spans="1:11" s="28" customFormat="1" x14ac:dyDescent="0.3">
      <c r="A36" s="57"/>
      <c r="B36" s="4"/>
      <c r="C36" s="38"/>
      <c r="D36" s="89"/>
      <c r="E36" s="87"/>
      <c r="F36" s="75"/>
      <c r="G36" s="327"/>
      <c r="H36" s="103"/>
      <c r="K36" s="33"/>
    </row>
    <row r="37" spans="1:11" s="28" customFormat="1" x14ac:dyDescent="0.3">
      <c r="A37" s="56"/>
      <c r="B37" s="16"/>
      <c r="C37" s="17"/>
      <c r="D37" s="89"/>
      <c r="E37" s="87"/>
      <c r="F37" s="75"/>
      <c r="G37" s="327"/>
      <c r="H37" s="101"/>
    </row>
    <row r="38" spans="1:11" s="28" customFormat="1" x14ac:dyDescent="0.3">
      <c r="A38" s="56"/>
      <c r="B38" s="4"/>
      <c r="C38" s="4"/>
      <c r="D38" s="55"/>
      <c r="E38" s="87"/>
      <c r="F38" s="75"/>
      <c r="G38" s="327"/>
      <c r="H38" s="101"/>
    </row>
    <row r="39" spans="1:11" s="28" customFormat="1" ht="32.4" customHeight="1" thickBot="1" x14ac:dyDescent="0.35">
      <c r="A39" s="58" t="s">
        <v>4</v>
      </c>
      <c r="B39" s="59"/>
      <c r="C39" s="156"/>
      <c r="D39" s="67"/>
      <c r="E39" s="84"/>
      <c r="F39" s="85"/>
      <c r="G39" s="328">
        <f>SUM(G9:G15)</f>
        <v>0</v>
      </c>
      <c r="H39" s="104"/>
    </row>
    <row r="40" spans="1:11" s="28" customFormat="1" ht="13.8" thickTop="1" x14ac:dyDescent="0.3">
      <c r="A40" s="82"/>
      <c r="B40" s="82"/>
      <c r="C40" s="213"/>
      <c r="D40" s="92"/>
      <c r="E40" s="92"/>
      <c r="F40" s="93"/>
      <c r="G40" s="329"/>
      <c r="H40" s="105"/>
    </row>
    <row r="41" spans="1:11" s="28" customFormat="1" x14ac:dyDescent="0.3">
      <c r="C41" s="185"/>
      <c r="D41" s="73"/>
      <c r="E41" s="73"/>
      <c r="F41" s="94"/>
      <c r="G41" s="94"/>
      <c r="H41" s="106"/>
    </row>
    <row r="42" spans="1:11" s="28" customFormat="1" x14ac:dyDescent="0.3">
      <c r="C42" s="185"/>
      <c r="D42" s="73"/>
      <c r="E42" s="73"/>
      <c r="F42" s="94"/>
      <c r="G42" s="94"/>
      <c r="H42" s="106"/>
    </row>
    <row r="43" spans="1:11" s="28" customFormat="1" x14ac:dyDescent="0.3">
      <c r="C43" s="185"/>
      <c r="D43" s="73"/>
      <c r="E43" s="73"/>
      <c r="F43" s="94"/>
      <c r="G43" s="94"/>
      <c r="H43" s="106"/>
    </row>
    <row r="44" spans="1:11" s="28" customFormat="1" x14ac:dyDescent="0.3">
      <c r="C44" s="185"/>
      <c r="D44" s="73"/>
      <c r="E44" s="73"/>
      <c r="F44" s="94"/>
      <c r="G44" s="94"/>
      <c r="H44" s="106"/>
    </row>
    <row r="45" spans="1:11" s="28" customFormat="1" x14ac:dyDescent="0.3">
      <c r="C45" s="185"/>
      <c r="D45" s="73"/>
      <c r="E45" s="73"/>
      <c r="F45" s="94"/>
      <c r="G45" s="94"/>
      <c r="H45" s="106"/>
    </row>
    <row r="46" spans="1:11" s="28" customFormat="1" x14ac:dyDescent="0.3">
      <c r="C46" s="185"/>
      <c r="D46" s="73"/>
      <c r="E46" s="73"/>
      <c r="F46" s="94"/>
      <c r="G46" s="94"/>
      <c r="H46" s="106"/>
    </row>
    <row r="47" spans="1:11" s="28" customFormat="1" x14ac:dyDescent="0.3">
      <c r="C47" s="185"/>
      <c r="D47" s="73"/>
      <c r="E47" s="73"/>
      <c r="F47" s="94"/>
      <c r="G47" s="94"/>
      <c r="H47" s="106"/>
    </row>
    <row r="48" spans="1:11" s="28" customFormat="1" x14ac:dyDescent="0.3">
      <c r="C48" s="185"/>
      <c r="D48" s="73"/>
      <c r="E48" s="73"/>
      <c r="F48" s="94"/>
      <c r="G48" s="94"/>
      <c r="H48" s="106"/>
    </row>
    <row r="49" spans="3:8" s="28" customFormat="1" x14ac:dyDescent="0.3">
      <c r="C49" s="185"/>
      <c r="D49" s="73"/>
      <c r="E49" s="73"/>
      <c r="F49" s="94"/>
      <c r="G49" s="94"/>
      <c r="H49" s="106"/>
    </row>
    <row r="50" spans="3:8" s="28" customFormat="1" x14ac:dyDescent="0.3">
      <c r="C50" s="185"/>
      <c r="D50" s="73"/>
      <c r="E50" s="73"/>
      <c r="F50" s="94"/>
      <c r="G50" s="94"/>
      <c r="H50" s="106"/>
    </row>
    <row r="51" spans="3:8" s="28" customFormat="1" x14ac:dyDescent="0.3">
      <c r="C51" s="185"/>
      <c r="D51" s="73"/>
      <c r="E51" s="73"/>
      <c r="F51" s="94"/>
      <c r="G51" s="94"/>
      <c r="H51" s="106"/>
    </row>
    <row r="52" spans="3:8" s="28" customFormat="1" x14ac:dyDescent="0.3">
      <c r="C52" s="185"/>
      <c r="D52" s="73"/>
      <c r="E52" s="73"/>
      <c r="F52" s="94"/>
      <c r="G52" s="94"/>
      <c r="H52" s="106"/>
    </row>
    <row r="53" spans="3:8" s="28" customFormat="1" x14ac:dyDescent="0.3">
      <c r="C53" s="185"/>
      <c r="D53" s="73"/>
      <c r="E53" s="73"/>
      <c r="F53" s="94"/>
      <c r="G53" s="94"/>
      <c r="H53" s="106"/>
    </row>
    <row r="54" spans="3:8" s="28" customFormat="1" x14ac:dyDescent="0.3">
      <c r="C54" s="185"/>
      <c r="D54" s="73"/>
      <c r="E54" s="73"/>
      <c r="F54" s="94"/>
      <c r="G54" s="94"/>
      <c r="H54" s="106"/>
    </row>
    <row r="55" spans="3:8" s="28" customFormat="1" x14ac:dyDescent="0.3">
      <c r="C55" s="185"/>
      <c r="D55" s="73"/>
      <c r="E55" s="73"/>
      <c r="F55" s="94"/>
      <c r="G55" s="94"/>
      <c r="H55" s="106"/>
    </row>
    <row r="56" spans="3:8" s="28" customFormat="1" x14ac:dyDescent="0.3">
      <c r="C56" s="185"/>
      <c r="D56" s="73"/>
      <c r="E56" s="73"/>
      <c r="F56" s="94"/>
      <c r="G56" s="94"/>
      <c r="H56" s="106"/>
    </row>
    <row r="57" spans="3:8" s="28" customFormat="1" x14ac:dyDescent="0.3">
      <c r="C57" s="185"/>
      <c r="D57" s="73"/>
      <c r="E57" s="73"/>
      <c r="F57" s="94"/>
      <c r="G57" s="94"/>
      <c r="H57" s="106"/>
    </row>
    <row r="58" spans="3:8" s="28" customFormat="1" x14ac:dyDescent="0.3">
      <c r="C58" s="185"/>
      <c r="D58" s="73"/>
      <c r="E58" s="73"/>
      <c r="F58" s="94"/>
      <c r="G58" s="94"/>
      <c r="H58" s="106"/>
    </row>
    <row r="59" spans="3:8" s="28" customFormat="1" x14ac:dyDescent="0.3">
      <c r="C59" s="185"/>
      <c r="D59" s="73"/>
      <c r="E59" s="73"/>
      <c r="F59" s="94"/>
      <c r="G59" s="94"/>
      <c r="H59" s="106"/>
    </row>
    <row r="60" spans="3:8" s="28" customFormat="1" x14ac:dyDescent="0.3">
      <c r="C60" s="185"/>
      <c r="D60" s="73"/>
      <c r="E60" s="73"/>
      <c r="F60" s="94"/>
      <c r="G60" s="94"/>
      <c r="H60" s="106"/>
    </row>
    <row r="61" spans="3:8" s="28" customFormat="1" x14ac:dyDescent="0.3">
      <c r="C61" s="185"/>
      <c r="D61" s="73"/>
      <c r="E61" s="73"/>
      <c r="F61" s="94"/>
      <c r="G61" s="94"/>
      <c r="H61" s="106"/>
    </row>
    <row r="62" spans="3:8" s="28" customFormat="1" x14ac:dyDescent="0.3">
      <c r="C62" s="185"/>
      <c r="D62" s="73"/>
      <c r="E62" s="73"/>
      <c r="F62" s="94"/>
      <c r="G62" s="94"/>
      <c r="H62" s="106"/>
    </row>
    <row r="63" spans="3:8" s="28" customFormat="1" x14ac:dyDescent="0.3">
      <c r="C63" s="185"/>
      <c r="D63" s="73"/>
      <c r="E63" s="73"/>
      <c r="F63" s="94"/>
      <c r="G63" s="94"/>
      <c r="H63" s="106"/>
    </row>
    <row r="64" spans="3:8" s="28" customFormat="1" x14ac:dyDescent="0.3">
      <c r="C64" s="185"/>
      <c r="D64" s="73"/>
      <c r="E64" s="73"/>
      <c r="F64" s="94"/>
      <c r="G64" s="94"/>
      <c r="H64" s="106"/>
    </row>
    <row r="65" spans="3:8" s="28" customFormat="1" x14ac:dyDescent="0.3">
      <c r="C65" s="185"/>
      <c r="D65" s="73"/>
      <c r="E65" s="73"/>
      <c r="F65" s="94"/>
      <c r="G65" s="94"/>
      <c r="H65" s="106"/>
    </row>
    <row r="66" spans="3:8" s="28" customFormat="1" x14ac:dyDescent="0.3">
      <c r="C66" s="185"/>
      <c r="D66" s="73"/>
      <c r="E66" s="73"/>
      <c r="F66" s="94"/>
      <c r="G66" s="94"/>
      <c r="H66" s="106"/>
    </row>
    <row r="67" spans="3:8" s="28" customFormat="1" x14ac:dyDescent="0.3">
      <c r="C67" s="185"/>
      <c r="D67" s="73"/>
      <c r="E67" s="73"/>
      <c r="F67" s="94"/>
      <c r="G67" s="94"/>
      <c r="H67" s="106"/>
    </row>
    <row r="68" spans="3:8" s="28" customFormat="1" x14ac:dyDescent="0.3">
      <c r="C68" s="185"/>
      <c r="D68" s="73"/>
      <c r="E68" s="73"/>
      <c r="F68" s="94"/>
      <c r="G68" s="94"/>
      <c r="H68" s="106"/>
    </row>
    <row r="69" spans="3:8" s="28" customFormat="1" x14ac:dyDescent="0.3">
      <c r="C69" s="185"/>
      <c r="D69" s="73"/>
      <c r="E69" s="73"/>
      <c r="F69" s="94"/>
      <c r="G69" s="94"/>
      <c r="H69" s="106"/>
    </row>
    <row r="70" spans="3:8" s="28" customFormat="1" x14ac:dyDescent="0.3">
      <c r="C70" s="185"/>
      <c r="D70" s="73"/>
      <c r="E70" s="73"/>
      <c r="F70" s="94"/>
      <c r="G70" s="94"/>
      <c r="H70" s="106"/>
    </row>
    <row r="71" spans="3:8" s="28" customFormat="1" x14ac:dyDescent="0.3">
      <c r="C71" s="185"/>
      <c r="D71" s="73"/>
      <c r="E71" s="73"/>
      <c r="F71" s="94"/>
      <c r="G71" s="94"/>
      <c r="H71" s="106"/>
    </row>
    <row r="72" spans="3:8" s="28" customFormat="1" x14ac:dyDescent="0.3">
      <c r="C72" s="185"/>
      <c r="D72" s="73"/>
      <c r="E72" s="73"/>
      <c r="F72" s="94"/>
      <c r="G72" s="94"/>
      <c r="H72" s="106"/>
    </row>
    <row r="73" spans="3:8" s="28" customFormat="1" x14ac:dyDescent="0.3">
      <c r="C73" s="185"/>
      <c r="D73" s="73"/>
      <c r="E73" s="73"/>
      <c r="F73" s="94"/>
      <c r="G73" s="94"/>
      <c r="H73" s="106"/>
    </row>
    <row r="74" spans="3:8" s="28" customFormat="1" x14ac:dyDescent="0.3">
      <c r="C74" s="185"/>
      <c r="D74" s="73"/>
      <c r="E74" s="73"/>
      <c r="F74" s="94"/>
      <c r="G74" s="94"/>
      <c r="H74" s="106"/>
    </row>
    <row r="75" spans="3:8" s="28" customFormat="1" ht="24" customHeight="1" x14ac:dyDescent="0.3">
      <c r="C75" s="185"/>
      <c r="D75" s="73"/>
      <c r="E75" s="73"/>
      <c r="F75" s="94"/>
      <c r="G75" s="94"/>
      <c r="H75" s="106"/>
    </row>
    <row r="76" spans="3:8" s="28" customFormat="1" ht="24" customHeight="1" x14ac:dyDescent="0.3">
      <c r="C76" s="185"/>
      <c r="D76" s="73"/>
      <c r="E76" s="73"/>
      <c r="F76" s="94"/>
      <c r="G76" s="94"/>
      <c r="H76" s="106"/>
    </row>
    <row r="77" spans="3:8" s="28" customFormat="1" x14ac:dyDescent="0.3">
      <c r="C77" s="185"/>
      <c r="D77" s="73"/>
      <c r="E77" s="73"/>
      <c r="F77" s="94"/>
      <c r="G77" s="94"/>
      <c r="H77" s="106"/>
    </row>
    <row r="78" spans="3:8" s="28" customFormat="1" x14ac:dyDescent="0.3">
      <c r="C78" s="185"/>
      <c r="D78" s="73"/>
      <c r="E78" s="73"/>
      <c r="F78" s="94"/>
      <c r="G78" s="94"/>
      <c r="H78" s="106"/>
    </row>
    <row r="79" spans="3:8" s="28" customFormat="1" x14ac:dyDescent="0.3">
      <c r="C79" s="185"/>
      <c r="D79" s="73"/>
      <c r="E79" s="73"/>
      <c r="F79" s="94"/>
      <c r="G79" s="94"/>
      <c r="H79" s="106"/>
    </row>
    <row r="80" spans="3:8" s="28" customFormat="1" x14ac:dyDescent="0.3">
      <c r="C80" s="185"/>
      <c r="D80" s="73"/>
      <c r="E80" s="73"/>
      <c r="F80" s="94"/>
      <c r="G80" s="94"/>
      <c r="H80" s="106"/>
    </row>
    <row r="81" spans="3:8" s="28" customFormat="1" x14ac:dyDescent="0.3">
      <c r="C81" s="185"/>
      <c r="D81" s="73"/>
      <c r="E81" s="73"/>
      <c r="F81" s="94"/>
      <c r="G81" s="94"/>
      <c r="H81" s="106"/>
    </row>
    <row r="82" spans="3:8" s="28" customFormat="1" x14ac:dyDescent="0.3">
      <c r="C82" s="185"/>
      <c r="D82" s="73"/>
      <c r="E82" s="73"/>
      <c r="F82" s="94"/>
      <c r="G82" s="94"/>
      <c r="H82" s="106"/>
    </row>
    <row r="83" spans="3:8" s="28" customFormat="1" x14ac:dyDescent="0.3">
      <c r="C83" s="185"/>
      <c r="D83" s="73"/>
      <c r="E83" s="73"/>
      <c r="F83" s="94"/>
      <c r="G83" s="94"/>
      <c r="H83" s="106"/>
    </row>
    <row r="84" spans="3:8" s="28" customFormat="1" x14ac:dyDescent="0.3">
      <c r="C84" s="185"/>
      <c r="D84" s="73"/>
      <c r="E84" s="73"/>
      <c r="F84" s="94"/>
      <c r="G84" s="94"/>
      <c r="H84" s="106"/>
    </row>
    <row r="85" spans="3:8" s="28" customFormat="1" x14ac:dyDescent="0.3">
      <c r="C85" s="185"/>
      <c r="D85" s="73"/>
      <c r="E85" s="73"/>
      <c r="F85" s="94"/>
      <c r="G85" s="94"/>
      <c r="H85" s="106"/>
    </row>
    <row r="86" spans="3:8" s="28" customFormat="1" x14ac:dyDescent="0.3">
      <c r="C86" s="185"/>
      <c r="D86" s="73"/>
      <c r="E86" s="73"/>
      <c r="F86" s="94"/>
      <c r="G86" s="94"/>
      <c r="H86" s="106"/>
    </row>
    <row r="87" spans="3:8" s="28" customFormat="1" x14ac:dyDescent="0.3">
      <c r="C87" s="185"/>
      <c r="D87" s="73"/>
      <c r="E87" s="73"/>
      <c r="F87" s="94"/>
      <c r="G87" s="94"/>
      <c r="H87" s="106"/>
    </row>
    <row r="88" spans="3:8" s="28" customFormat="1" x14ac:dyDescent="0.3">
      <c r="C88" s="185"/>
      <c r="D88" s="73"/>
      <c r="E88" s="73"/>
      <c r="F88" s="94"/>
      <c r="G88" s="73"/>
      <c r="H88" s="106"/>
    </row>
    <row r="89" spans="3:8" s="28" customFormat="1" x14ac:dyDescent="0.3">
      <c r="C89" s="185"/>
      <c r="D89" s="73"/>
      <c r="E89" s="73"/>
      <c r="F89" s="94"/>
      <c r="G89" s="73"/>
      <c r="H89" s="106"/>
    </row>
    <row r="90" spans="3:8" s="28" customFormat="1" x14ac:dyDescent="0.3">
      <c r="C90" s="185"/>
      <c r="D90" s="73"/>
      <c r="E90" s="73"/>
      <c r="F90" s="94"/>
      <c r="G90" s="73"/>
      <c r="H90" s="106"/>
    </row>
    <row r="91" spans="3:8" s="28" customFormat="1" x14ac:dyDescent="0.3">
      <c r="C91" s="185"/>
      <c r="D91" s="73"/>
      <c r="E91" s="73"/>
      <c r="F91" s="94"/>
      <c r="G91" s="73"/>
      <c r="H91" s="106"/>
    </row>
    <row r="92" spans="3:8" s="28" customFormat="1" x14ac:dyDescent="0.3">
      <c r="C92" s="185"/>
      <c r="D92" s="73"/>
      <c r="E92" s="73"/>
      <c r="F92" s="94"/>
      <c r="G92" s="73"/>
      <c r="H92" s="106"/>
    </row>
    <row r="93" spans="3:8" s="28" customFormat="1" x14ac:dyDescent="0.3">
      <c r="C93" s="185"/>
      <c r="D93" s="73"/>
      <c r="E93" s="73"/>
      <c r="F93" s="94"/>
      <c r="G93" s="73"/>
      <c r="H93" s="106"/>
    </row>
    <row r="94" spans="3:8" s="28" customFormat="1" x14ac:dyDescent="0.3">
      <c r="C94" s="185"/>
      <c r="D94" s="73"/>
      <c r="E94" s="73"/>
      <c r="F94" s="94"/>
      <c r="G94" s="73"/>
      <c r="H94" s="106"/>
    </row>
    <row r="95" spans="3:8" s="28" customFormat="1" x14ac:dyDescent="0.3">
      <c r="C95" s="185"/>
      <c r="D95" s="73"/>
      <c r="E95" s="73"/>
      <c r="F95" s="94"/>
      <c r="G95" s="73"/>
      <c r="H95" s="106"/>
    </row>
    <row r="96" spans="3:8" s="28" customFormat="1" x14ac:dyDescent="0.3">
      <c r="C96" s="185"/>
      <c r="D96" s="73"/>
      <c r="E96" s="73"/>
      <c r="F96" s="94"/>
      <c r="G96" s="73"/>
      <c r="H96" s="106"/>
    </row>
    <row r="97" spans="3:8" s="28" customFormat="1" x14ac:dyDescent="0.3">
      <c r="C97" s="185"/>
      <c r="D97" s="73"/>
      <c r="E97" s="73"/>
      <c r="F97" s="94"/>
      <c r="G97" s="73"/>
      <c r="H97" s="106"/>
    </row>
    <row r="98" spans="3:8" s="28" customFormat="1" x14ac:dyDescent="0.3">
      <c r="C98" s="185"/>
      <c r="D98" s="73"/>
      <c r="E98" s="73"/>
      <c r="F98" s="94"/>
      <c r="G98" s="73"/>
      <c r="H98" s="106"/>
    </row>
    <row r="99" spans="3:8" s="28" customFormat="1" x14ac:dyDescent="0.3">
      <c r="C99" s="185"/>
      <c r="D99" s="73"/>
      <c r="E99" s="73"/>
      <c r="F99" s="94"/>
      <c r="G99" s="73"/>
      <c r="H99" s="106"/>
    </row>
    <row r="100" spans="3:8" s="28" customFormat="1" x14ac:dyDescent="0.3">
      <c r="C100" s="185"/>
      <c r="D100" s="73"/>
      <c r="E100" s="73"/>
      <c r="F100" s="94"/>
      <c r="G100" s="73"/>
      <c r="H100" s="106"/>
    </row>
    <row r="101" spans="3:8" s="28" customFormat="1" x14ac:dyDescent="0.3">
      <c r="C101" s="185"/>
      <c r="D101" s="73"/>
      <c r="E101" s="73"/>
      <c r="F101" s="94"/>
      <c r="G101" s="73"/>
      <c r="H101" s="106"/>
    </row>
    <row r="102" spans="3:8" s="28" customFormat="1" x14ac:dyDescent="0.3">
      <c r="C102" s="185"/>
      <c r="D102" s="73"/>
      <c r="E102" s="73"/>
      <c r="F102" s="94"/>
      <c r="G102" s="73"/>
      <c r="H102" s="106"/>
    </row>
    <row r="103" spans="3:8" s="28" customFormat="1" x14ac:dyDescent="0.3">
      <c r="C103" s="185"/>
      <c r="D103" s="73"/>
      <c r="E103" s="73"/>
      <c r="F103" s="94"/>
      <c r="G103" s="73"/>
      <c r="H103" s="106"/>
    </row>
    <row r="104" spans="3:8" s="28" customFormat="1" x14ac:dyDescent="0.3">
      <c r="C104" s="185"/>
      <c r="D104" s="73"/>
      <c r="E104" s="73"/>
      <c r="F104" s="94"/>
      <c r="G104" s="73"/>
      <c r="H104" s="106"/>
    </row>
    <row r="105" spans="3:8" s="28" customFormat="1" x14ac:dyDescent="0.3">
      <c r="C105" s="185"/>
      <c r="D105" s="73"/>
      <c r="E105" s="73"/>
      <c r="F105" s="94"/>
      <c r="G105" s="73"/>
      <c r="H105" s="106"/>
    </row>
    <row r="106" spans="3:8" s="28" customFormat="1" x14ac:dyDescent="0.3">
      <c r="C106" s="185"/>
      <c r="D106" s="73"/>
      <c r="E106" s="73"/>
      <c r="F106" s="94"/>
      <c r="G106" s="73"/>
      <c r="H106" s="106"/>
    </row>
    <row r="107" spans="3:8" s="28" customFormat="1" x14ac:dyDescent="0.3">
      <c r="C107" s="185"/>
      <c r="D107" s="73"/>
      <c r="E107" s="73"/>
      <c r="F107" s="94"/>
      <c r="G107" s="73"/>
      <c r="H107" s="106"/>
    </row>
    <row r="108" spans="3:8" s="28" customFormat="1" x14ac:dyDescent="0.3">
      <c r="C108" s="185"/>
      <c r="D108" s="73"/>
      <c r="E108" s="73"/>
      <c r="F108" s="94"/>
      <c r="G108" s="73"/>
      <c r="H108" s="106"/>
    </row>
    <row r="109" spans="3:8" s="28" customFormat="1" x14ac:dyDescent="0.3">
      <c r="C109" s="185"/>
      <c r="D109" s="73"/>
      <c r="E109" s="73"/>
      <c r="F109" s="94"/>
      <c r="G109" s="73"/>
      <c r="H109" s="106"/>
    </row>
    <row r="110" spans="3:8" s="28" customFormat="1" x14ac:dyDescent="0.3">
      <c r="C110" s="185"/>
      <c r="D110" s="73"/>
      <c r="E110" s="73"/>
      <c r="F110" s="94"/>
      <c r="G110" s="73"/>
      <c r="H110" s="106"/>
    </row>
    <row r="111" spans="3:8" s="28" customFormat="1" x14ac:dyDescent="0.3">
      <c r="C111" s="185"/>
      <c r="D111" s="73"/>
      <c r="E111" s="73"/>
      <c r="F111" s="94"/>
      <c r="G111" s="73"/>
      <c r="H111" s="106"/>
    </row>
    <row r="112" spans="3:8" s="28" customFormat="1" x14ac:dyDescent="0.3">
      <c r="C112" s="185"/>
      <c r="D112" s="73"/>
      <c r="E112" s="73"/>
      <c r="F112" s="94"/>
      <c r="G112" s="73"/>
      <c r="H112" s="106"/>
    </row>
    <row r="113" spans="3:8" s="28" customFormat="1" x14ac:dyDescent="0.3">
      <c r="C113" s="185"/>
      <c r="D113" s="73"/>
      <c r="E113" s="73"/>
      <c r="F113" s="94"/>
      <c r="G113" s="73"/>
      <c r="H113" s="106"/>
    </row>
    <row r="114" spans="3:8" s="28" customFormat="1" x14ac:dyDescent="0.3">
      <c r="C114" s="185"/>
      <c r="D114" s="73"/>
      <c r="E114" s="73"/>
      <c r="F114" s="94"/>
      <c r="G114" s="73"/>
      <c r="H114" s="106"/>
    </row>
    <row r="115" spans="3:8" s="28" customFormat="1" x14ac:dyDescent="0.3">
      <c r="C115" s="185"/>
      <c r="D115" s="73"/>
      <c r="E115" s="73"/>
      <c r="F115" s="94"/>
      <c r="G115" s="73"/>
      <c r="H115" s="106"/>
    </row>
    <row r="116" spans="3:8" s="28" customFormat="1" x14ac:dyDescent="0.3">
      <c r="C116" s="185"/>
      <c r="D116" s="73"/>
      <c r="E116" s="73"/>
      <c r="F116" s="94"/>
      <c r="G116" s="73"/>
      <c r="H116" s="106"/>
    </row>
    <row r="117" spans="3:8" s="28" customFormat="1" x14ac:dyDescent="0.3">
      <c r="C117" s="185"/>
      <c r="D117" s="73"/>
      <c r="E117" s="73"/>
      <c r="F117" s="94"/>
      <c r="G117" s="73"/>
      <c r="H117" s="106"/>
    </row>
    <row r="118" spans="3:8" s="28" customFormat="1" x14ac:dyDescent="0.3">
      <c r="C118" s="185"/>
      <c r="D118" s="73"/>
      <c r="E118" s="73"/>
      <c r="F118" s="94"/>
      <c r="G118" s="73"/>
      <c r="H118" s="106"/>
    </row>
    <row r="119" spans="3:8" s="28" customFormat="1" x14ac:dyDescent="0.3">
      <c r="C119" s="185"/>
      <c r="D119" s="73"/>
      <c r="E119" s="73"/>
      <c r="F119" s="94"/>
      <c r="G119" s="73"/>
      <c r="H119" s="106"/>
    </row>
    <row r="120" spans="3:8" s="28" customFormat="1" x14ac:dyDescent="0.3">
      <c r="C120" s="185"/>
      <c r="D120" s="73"/>
      <c r="E120" s="73"/>
      <c r="F120" s="94"/>
      <c r="G120" s="73"/>
      <c r="H120" s="106"/>
    </row>
    <row r="121" spans="3:8" s="28" customFormat="1" x14ac:dyDescent="0.3">
      <c r="C121" s="185"/>
      <c r="D121" s="73"/>
      <c r="E121" s="73"/>
      <c r="F121" s="94"/>
      <c r="G121" s="73"/>
      <c r="H121" s="106"/>
    </row>
    <row r="122" spans="3:8" s="28" customFormat="1" x14ac:dyDescent="0.3">
      <c r="C122" s="185"/>
      <c r="D122" s="73"/>
      <c r="E122" s="73"/>
      <c r="F122" s="94"/>
      <c r="G122" s="73"/>
      <c r="H122" s="106"/>
    </row>
    <row r="123" spans="3:8" s="28" customFormat="1" x14ac:dyDescent="0.3">
      <c r="C123" s="185"/>
      <c r="D123" s="73"/>
      <c r="E123" s="73"/>
      <c r="F123" s="94"/>
      <c r="G123" s="73"/>
      <c r="H123" s="106"/>
    </row>
    <row r="124" spans="3:8" s="28" customFormat="1" x14ac:dyDescent="0.3">
      <c r="C124" s="185"/>
      <c r="D124" s="73"/>
      <c r="E124" s="73"/>
      <c r="F124" s="94"/>
      <c r="G124" s="73"/>
      <c r="H124" s="106"/>
    </row>
    <row r="125" spans="3:8" s="28" customFormat="1" x14ac:dyDescent="0.3">
      <c r="C125" s="185"/>
      <c r="D125" s="73"/>
      <c r="E125" s="73"/>
      <c r="F125" s="94"/>
      <c r="G125" s="73"/>
      <c r="H125" s="106"/>
    </row>
    <row r="126" spans="3:8" s="28" customFormat="1" x14ac:dyDescent="0.3">
      <c r="C126" s="185"/>
      <c r="D126" s="73"/>
      <c r="E126" s="73"/>
      <c r="F126" s="94"/>
      <c r="G126" s="73"/>
      <c r="H126" s="106"/>
    </row>
    <row r="127" spans="3:8" s="28" customFormat="1" x14ac:dyDescent="0.3">
      <c r="C127" s="185"/>
      <c r="D127" s="73"/>
      <c r="E127" s="73"/>
      <c r="F127" s="94"/>
      <c r="G127" s="73"/>
      <c r="H127" s="106"/>
    </row>
    <row r="128" spans="3:8" s="11" customFormat="1" ht="24.9" customHeight="1" x14ac:dyDescent="0.3">
      <c r="C128" s="214"/>
      <c r="D128" s="95"/>
      <c r="E128" s="95"/>
      <c r="F128" s="96"/>
      <c r="G128" s="95"/>
      <c r="H128" s="107"/>
    </row>
    <row r="129" spans="3:8" s="10" customFormat="1" ht="4.2" x14ac:dyDescent="0.3">
      <c r="C129" s="215"/>
      <c r="D129" s="78"/>
      <c r="E129" s="78"/>
      <c r="F129" s="80"/>
      <c r="G129" s="78"/>
      <c r="H129" s="108"/>
    </row>
    <row r="130" spans="3:8" s="10" customFormat="1" ht="4.2" x14ac:dyDescent="0.3">
      <c r="C130" s="215"/>
      <c r="D130" s="78"/>
      <c r="E130" s="78"/>
      <c r="F130" s="80"/>
      <c r="G130" s="78"/>
      <c r="H130" s="108"/>
    </row>
  </sheetData>
  <mergeCells count="9">
    <mergeCell ref="E2:G2"/>
    <mergeCell ref="F5:F6"/>
    <mergeCell ref="G5:G6"/>
    <mergeCell ref="H5:H6"/>
    <mergeCell ref="A5:A6"/>
    <mergeCell ref="B5:B6"/>
    <mergeCell ref="C5:C6"/>
    <mergeCell ref="D5:D6"/>
    <mergeCell ref="E5:E6"/>
  </mergeCells>
  <printOptions horizontalCentered="1"/>
  <pageMargins left="0.39370078740157483" right="0.39370078740157483" top="0.39370078740157483" bottom="0.51181102362204722" header="0.31496062992125984" footer="0.31496062992125984"/>
  <pageSetup paperSize="9" scale="85" fitToWidth="0" fitToHeight="0" orientation="portrait" useFirstPageNumber="1" r:id="rId1"/>
  <headerFooter>
    <oddFooter>&amp;C10.&amp;P</oddFooter>
    <firstFooter>&amp;C1.1&amp;P</first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0047FC-1620-4983-A17E-8D92FD5BA137}">
  <dimension ref="A1:K130"/>
  <sheetViews>
    <sheetView showGridLines="0" view="pageBreakPreview" zoomScale="90" zoomScaleNormal="100" zoomScaleSheetLayoutView="90" zoomScalePageLayoutView="86" workbookViewId="0">
      <selection activeCell="N10" sqref="N10"/>
    </sheetView>
  </sheetViews>
  <sheetFormatPr defaultColWidth="8.88671875" defaultRowHeight="13.2" x14ac:dyDescent="0.3"/>
  <cols>
    <col min="1" max="1" width="7.109375" style="5" customWidth="1"/>
    <col min="2" max="2" width="9.44140625" style="5" customWidth="1"/>
    <col min="3" max="3" width="42.33203125" style="8" customWidth="1"/>
    <col min="4" max="4" width="8.44140625" style="62" customWidth="1"/>
    <col min="5" max="5" width="13.109375" style="62" customWidth="1"/>
    <col min="6" max="6" width="15" style="68" customWidth="1"/>
    <col min="7" max="7" width="15.6640625" style="62" customWidth="1"/>
    <col min="8" max="8" width="0.77734375" style="98" customWidth="1"/>
    <col min="9" max="9" width="9.33203125" style="5" bestFit="1" customWidth="1"/>
    <col min="10" max="10" width="13.5546875" style="5" bestFit="1" customWidth="1"/>
    <col min="11" max="11" width="11.5546875" style="5" bestFit="1" customWidth="1"/>
    <col min="12" max="16384" width="8.88671875" style="5"/>
  </cols>
  <sheetData>
    <row r="1" spans="1:11" x14ac:dyDescent="0.3">
      <c r="A1" s="7" t="str">
        <f>'P&amp;G - Section 1'!B1</f>
        <v>OR TAMBO DISTRICT MUNICIPALITY</v>
      </c>
    </row>
    <row r="2" spans="1:11" ht="13.2" customHeight="1" x14ac:dyDescent="0.3">
      <c r="A2" s="276" t="str">
        <f>'Standpipes - Section 10'!B2</f>
        <v>KSD LOCAL MUNICIPALITY</v>
      </c>
      <c r="B2" s="8"/>
      <c r="E2" s="383" t="s">
        <v>352</v>
      </c>
      <c r="F2" s="383"/>
      <c r="G2" s="383"/>
    </row>
    <row r="3" spans="1:11" x14ac:dyDescent="0.3">
      <c r="A3" s="254" t="str">
        <f>'Standpipes - Section 10'!B3</f>
        <v>MNCWASA WATER SUPPLY PHASE 1</v>
      </c>
    </row>
    <row r="4" spans="1:11" s="6" customFormat="1" ht="6" thickBot="1" x14ac:dyDescent="0.35">
      <c r="A4" s="9"/>
      <c r="C4" s="9"/>
      <c r="D4" s="63"/>
      <c r="E4" s="63"/>
      <c r="F4" s="69"/>
      <c r="G4" s="63"/>
      <c r="H4" s="99"/>
    </row>
    <row r="5" spans="1:11" s="12" customFormat="1" ht="15" customHeight="1" thickTop="1" x14ac:dyDescent="0.3">
      <c r="A5" s="369" t="s">
        <v>211</v>
      </c>
      <c r="B5" s="377" t="s">
        <v>0</v>
      </c>
      <c r="C5" s="377" t="s">
        <v>1</v>
      </c>
      <c r="D5" s="377" t="s">
        <v>2</v>
      </c>
      <c r="E5" s="375" t="s">
        <v>212</v>
      </c>
      <c r="F5" s="384" t="s">
        <v>3</v>
      </c>
      <c r="G5" s="381" t="s">
        <v>213</v>
      </c>
      <c r="H5" s="379" t="s">
        <v>214</v>
      </c>
      <c r="I5" s="68"/>
    </row>
    <row r="6" spans="1:11" s="12" customFormat="1" ht="15" customHeight="1" thickBot="1" x14ac:dyDescent="0.35">
      <c r="A6" s="370"/>
      <c r="B6" s="378"/>
      <c r="C6" s="378"/>
      <c r="D6" s="378"/>
      <c r="E6" s="376"/>
      <c r="F6" s="385"/>
      <c r="G6" s="382"/>
      <c r="H6" s="380"/>
      <c r="I6" s="68"/>
    </row>
    <row r="7" spans="1:11" s="11" customFormat="1" ht="13.8" thickTop="1" x14ac:dyDescent="0.3">
      <c r="A7" s="60"/>
      <c r="B7" s="44"/>
      <c r="C7" s="216"/>
      <c r="D7" s="64"/>
      <c r="E7" s="86"/>
      <c r="F7" s="97"/>
      <c r="G7" s="327"/>
      <c r="H7" s="100"/>
    </row>
    <row r="8" spans="1:11" s="206" customFormat="1" x14ac:dyDescent="0.25">
      <c r="A8" s="232"/>
      <c r="B8" s="211"/>
      <c r="C8" s="211"/>
      <c r="D8" s="239"/>
      <c r="E8" s="239"/>
      <c r="F8" s="247"/>
      <c r="G8" s="327"/>
      <c r="H8" s="101"/>
    </row>
    <row r="9" spans="1:11" s="206" customFormat="1" x14ac:dyDescent="0.25">
      <c r="A9" s="232"/>
      <c r="B9" s="212"/>
      <c r="C9" s="210"/>
      <c r="D9" s="239"/>
      <c r="E9" s="239"/>
      <c r="F9" s="247"/>
      <c r="G9" s="327"/>
      <c r="H9" s="101"/>
      <c r="J9" s="235"/>
      <c r="K9" s="236"/>
    </row>
    <row r="10" spans="1:11" s="206" customFormat="1" x14ac:dyDescent="0.25">
      <c r="A10" s="258">
        <v>13</v>
      </c>
      <c r="B10" s="39"/>
      <c r="C10" s="39" t="s">
        <v>349</v>
      </c>
      <c r="D10" s="239"/>
      <c r="E10" s="239"/>
      <c r="F10" s="247"/>
      <c r="G10" s="327"/>
      <c r="H10" s="103"/>
    </row>
    <row r="11" spans="1:11" s="205" customFormat="1" x14ac:dyDescent="0.3">
      <c r="A11" s="258"/>
      <c r="B11" s="40"/>
      <c r="C11" s="39"/>
      <c r="D11" s="239"/>
      <c r="E11" s="239"/>
      <c r="F11" s="65"/>
      <c r="G11" s="327"/>
      <c r="H11" s="103"/>
      <c r="I11" s="234"/>
      <c r="J11" s="234"/>
    </row>
    <row r="12" spans="1:11" s="205" customFormat="1" x14ac:dyDescent="0.3">
      <c r="A12" s="36" t="s">
        <v>350</v>
      </c>
      <c r="B12" s="41"/>
      <c r="C12" s="42" t="s">
        <v>351</v>
      </c>
      <c r="D12" s="239" t="s">
        <v>7</v>
      </c>
      <c r="E12" s="239">
        <v>0</v>
      </c>
      <c r="F12" s="75">
        <v>200000</v>
      </c>
      <c r="G12" s="327">
        <f>E12*F12</f>
        <v>0</v>
      </c>
      <c r="H12" s="74"/>
      <c r="J12" s="234"/>
    </row>
    <row r="13" spans="1:11" s="205" customFormat="1" x14ac:dyDescent="0.3">
      <c r="A13" s="36"/>
      <c r="B13" s="41"/>
      <c r="C13" s="42"/>
      <c r="D13" s="239"/>
      <c r="E13" s="239"/>
      <c r="F13" s="65"/>
      <c r="G13" s="327"/>
      <c r="H13" s="103"/>
    </row>
    <row r="14" spans="1:11" s="205" customFormat="1" x14ac:dyDescent="0.3">
      <c r="A14" s="36"/>
      <c r="B14" s="41"/>
      <c r="C14" s="42"/>
      <c r="D14" s="239"/>
      <c r="E14" s="129"/>
      <c r="F14" s="66"/>
      <c r="G14" s="327"/>
      <c r="H14" s="103"/>
    </row>
    <row r="15" spans="1:11" s="205" customFormat="1" ht="112.5" customHeight="1" x14ac:dyDescent="0.3">
      <c r="A15" s="36"/>
      <c r="B15" s="41"/>
      <c r="C15" s="42"/>
      <c r="D15" s="239"/>
      <c r="E15" s="239"/>
      <c r="F15" s="65"/>
      <c r="G15" s="327"/>
      <c r="H15" s="103"/>
    </row>
    <row r="16" spans="1:11" s="205" customFormat="1" x14ac:dyDescent="0.3">
      <c r="A16" s="209"/>
      <c r="B16" s="209"/>
      <c r="C16" s="39"/>
      <c r="D16" s="261"/>
      <c r="E16" s="262"/>
      <c r="F16" s="267"/>
      <c r="G16" s="327"/>
      <c r="H16" s="103"/>
      <c r="I16" s="234"/>
      <c r="J16" s="81"/>
    </row>
    <row r="17" spans="1:9" s="205" customFormat="1" x14ac:dyDescent="0.3">
      <c r="A17" s="36"/>
      <c r="B17" s="36"/>
      <c r="C17" s="42"/>
      <c r="D17" s="239"/>
      <c r="E17" s="130"/>
      <c r="F17" s="65"/>
      <c r="G17" s="327"/>
      <c r="H17" s="74"/>
    </row>
    <row r="18" spans="1:9" s="205" customFormat="1" x14ac:dyDescent="0.3">
      <c r="A18" s="36"/>
      <c r="B18" s="36"/>
      <c r="C18" s="35"/>
      <c r="D18" s="239"/>
      <c r="E18" s="130"/>
      <c r="G18" s="327"/>
      <c r="H18" s="103"/>
    </row>
    <row r="19" spans="1:9" s="205" customFormat="1" x14ac:dyDescent="0.3">
      <c r="A19" s="36"/>
      <c r="B19" s="36"/>
      <c r="C19" s="42"/>
      <c r="D19" s="239"/>
      <c r="E19" s="129"/>
      <c r="F19" s="66"/>
      <c r="G19" s="327"/>
      <c r="H19" s="103"/>
    </row>
    <row r="20" spans="1:9" s="205" customFormat="1" x14ac:dyDescent="0.3">
      <c r="A20" s="36"/>
      <c r="B20" s="36"/>
      <c r="C20" s="259"/>
      <c r="D20" s="239"/>
      <c r="E20" s="247"/>
      <c r="F20" s="66"/>
      <c r="G20" s="327"/>
      <c r="H20" s="103"/>
    </row>
    <row r="21" spans="1:9" s="205" customFormat="1" x14ac:dyDescent="0.3">
      <c r="A21" s="209"/>
      <c r="B21" s="209"/>
      <c r="C21" s="260"/>
      <c r="D21" s="261"/>
      <c r="E21" s="263"/>
      <c r="F21" s="268"/>
      <c r="G21" s="327"/>
      <c r="H21" s="103"/>
    </row>
    <row r="22" spans="1:9" s="205" customFormat="1" x14ac:dyDescent="0.3">
      <c r="A22" s="36"/>
      <c r="B22" s="36"/>
      <c r="C22" s="42"/>
      <c r="D22" s="239"/>
      <c r="E22" s="130"/>
      <c r="F22" s="65"/>
      <c r="G22" s="327"/>
      <c r="H22" s="103"/>
      <c r="I22" s="234"/>
    </row>
    <row r="23" spans="1:9" s="205" customFormat="1" x14ac:dyDescent="0.3">
      <c r="A23" s="36"/>
      <c r="B23" s="36"/>
      <c r="C23" s="35"/>
      <c r="D23" s="239"/>
      <c r="E23" s="130"/>
      <c r="F23" s="75"/>
      <c r="G23" s="327"/>
      <c r="H23" s="74"/>
    </row>
    <row r="24" spans="1:9" s="205" customFormat="1" x14ac:dyDescent="0.3">
      <c r="A24" s="36"/>
      <c r="B24" s="36"/>
      <c r="C24" s="42"/>
      <c r="D24" s="239"/>
      <c r="E24" s="129"/>
      <c r="F24" s="66"/>
      <c r="G24" s="327"/>
      <c r="H24" s="74"/>
    </row>
    <row r="25" spans="1:9" s="205" customFormat="1" x14ac:dyDescent="0.3">
      <c r="A25" s="36"/>
      <c r="B25" s="36"/>
      <c r="C25" s="35"/>
      <c r="D25" s="239"/>
      <c r="E25" s="130"/>
      <c r="F25" s="75"/>
      <c r="G25" s="327"/>
      <c r="H25" s="103"/>
    </row>
    <row r="26" spans="1:9" s="205" customFormat="1" x14ac:dyDescent="0.3">
      <c r="A26" s="209"/>
      <c r="B26" s="209"/>
      <c r="C26" s="39"/>
      <c r="D26" s="261"/>
      <c r="E26" s="262"/>
      <c r="F26" s="267"/>
      <c r="G26" s="327"/>
      <c r="H26" s="103"/>
    </row>
    <row r="27" spans="1:9" s="205" customFormat="1" x14ac:dyDescent="0.3">
      <c r="A27" s="36"/>
      <c r="B27" s="36"/>
      <c r="C27" s="42"/>
      <c r="D27" s="239"/>
      <c r="E27" s="130"/>
      <c r="F27" s="65"/>
      <c r="G27" s="327"/>
      <c r="H27" s="103"/>
    </row>
    <row r="28" spans="1:9" s="205" customFormat="1" x14ac:dyDescent="0.3">
      <c r="A28" s="36"/>
      <c r="B28" s="36"/>
      <c r="C28" s="35"/>
      <c r="D28" s="239"/>
      <c r="E28" s="130"/>
      <c r="F28" s="75"/>
      <c r="G28" s="327"/>
      <c r="H28" s="103"/>
    </row>
    <row r="29" spans="1:9" s="205" customFormat="1" x14ac:dyDescent="0.3">
      <c r="A29" s="36"/>
      <c r="B29" s="36"/>
      <c r="C29" s="42"/>
      <c r="D29" s="239"/>
      <c r="E29" s="129"/>
      <c r="F29" s="125"/>
      <c r="G29" s="327"/>
      <c r="H29" s="103"/>
    </row>
    <row r="30" spans="1:9" s="28" customFormat="1" x14ac:dyDescent="0.3">
      <c r="A30" s="109"/>
      <c r="B30" s="14"/>
      <c r="C30" s="15"/>
      <c r="D30" s="29"/>
      <c r="E30" s="29"/>
      <c r="F30" s="257"/>
      <c r="G30" s="327"/>
      <c r="H30" s="103"/>
    </row>
    <row r="31" spans="1:9" s="28" customFormat="1" x14ac:dyDescent="0.3">
      <c r="A31" s="109"/>
      <c r="B31" s="14"/>
      <c r="C31" s="15"/>
      <c r="D31" s="29"/>
      <c r="E31" s="29"/>
      <c r="F31" s="257"/>
      <c r="G31" s="327"/>
      <c r="H31" s="103"/>
    </row>
    <row r="32" spans="1:9" s="28" customFormat="1" x14ac:dyDescent="0.3">
      <c r="A32" s="228"/>
      <c r="B32" s="14"/>
      <c r="C32" s="14"/>
      <c r="D32" s="29"/>
      <c r="E32" s="264"/>
      <c r="F32" s="257"/>
      <c r="G32" s="327"/>
      <c r="H32" s="103"/>
    </row>
    <row r="33" spans="1:11" s="28" customFormat="1" x14ac:dyDescent="0.3">
      <c r="A33" s="131"/>
      <c r="B33" s="14"/>
      <c r="C33" s="32"/>
      <c r="D33" s="130"/>
      <c r="E33" s="29"/>
      <c r="F33" s="224"/>
      <c r="G33" s="327"/>
      <c r="H33" s="103"/>
    </row>
    <row r="34" spans="1:11" s="28" customFormat="1" x14ac:dyDescent="0.3">
      <c r="A34" s="57"/>
      <c r="B34" s="22"/>
      <c r="C34" s="38"/>
      <c r="D34" s="89"/>
      <c r="E34" s="73"/>
      <c r="F34" s="75"/>
      <c r="G34" s="327"/>
      <c r="H34" s="103"/>
      <c r="K34" s="33"/>
    </row>
    <row r="35" spans="1:11" s="28" customFormat="1" x14ac:dyDescent="0.3">
      <c r="A35" s="57"/>
      <c r="B35" s="27"/>
      <c r="C35" s="38"/>
      <c r="D35" s="89"/>
      <c r="E35" s="87"/>
      <c r="F35" s="75"/>
      <c r="G35" s="327"/>
      <c r="H35" s="103"/>
      <c r="K35" s="33"/>
    </row>
    <row r="36" spans="1:11" s="28" customFormat="1" x14ac:dyDescent="0.3">
      <c r="A36" s="57"/>
      <c r="B36" s="4"/>
      <c r="C36" s="38"/>
      <c r="D36" s="89"/>
      <c r="E36" s="87"/>
      <c r="F36" s="75"/>
      <c r="G36" s="327"/>
      <c r="H36" s="103"/>
      <c r="K36" s="33"/>
    </row>
    <row r="37" spans="1:11" s="28" customFormat="1" x14ac:dyDescent="0.3">
      <c r="A37" s="56"/>
      <c r="B37" s="16"/>
      <c r="C37" s="17"/>
      <c r="D37" s="89"/>
      <c r="E37" s="87"/>
      <c r="F37" s="75"/>
      <c r="G37" s="327"/>
      <c r="H37" s="101"/>
    </row>
    <row r="38" spans="1:11" s="28" customFormat="1" x14ac:dyDescent="0.3">
      <c r="A38" s="56"/>
      <c r="B38" s="4"/>
      <c r="C38" s="4"/>
      <c r="D38" s="55"/>
      <c r="E38" s="87"/>
      <c r="F38" s="75"/>
      <c r="G38" s="327"/>
      <c r="H38" s="101"/>
    </row>
    <row r="39" spans="1:11" s="28" customFormat="1" ht="32.4" customHeight="1" thickBot="1" x14ac:dyDescent="0.35">
      <c r="A39" s="58" t="s">
        <v>4</v>
      </c>
      <c r="B39" s="59"/>
      <c r="C39" s="156"/>
      <c r="D39" s="67"/>
      <c r="E39" s="84"/>
      <c r="F39" s="85"/>
      <c r="G39" s="328">
        <f>SUM(G8:G38)</f>
        <v>0</v>
      </c>
      <c r="H39" s="104"/>
    </row>
    <row r="40" spans="1:11" s="28" customFormat="1" ht="13.8" thickTop="1" x14ac:dyDescent="0.3">
      <c r="A40" s="82"/>
      <c r="B40" s="82"/>
      <c r="C40" s="213"/>
      <c r="D40" s="92"/>
      <c r="E40" s="92"/>
      <c r="F40" s="93"/>
      <c r="G40" s="329"/>
      <c r="H40" s="105"/>
    </row>
    <row r="41" spans="1:11" s="28" customFormat="1" x14ac:dyDescent="0.3">
      <c r="C41" s="185"/>
      <c r="D41" s="73"/>
      <c r="E41" s="73"/>
      <c r="F41" s="94"/>
      <c r="G41" s="94"/>
      <c r="H41" s="106"/>
    </row>
    <row r="42" spans="1:11" s="28" customFormat="1" x14ac:dyDescent="0.3">
      <c r="C42" s="185"/>
      <c r="D42" s="73"/>
      <c r="E42" s="73"/>
      <c r="F42" s="94"/>
      <c r="G42" s="94"/>
      <c r="H42" s="106"/>
    </row>
    <row r="43" spans="1:11" s="28" customFormat="1" x14ac:dyDescent="0.3">
      <c r="C43" s="185"/>
      <c r="D43" s="73"/>
      <c r="E43" s="73"/>
      <c r="F43" s="94"/>
      <c r="G43" s="94"/>
      <c r="H43" s="106"/>
    </row>
    <row r="44" spans="1:11" s="28" customFormat="1" x14ac:dyDescent="0.3">
      <c r="C44" s="185"/>
      <c r="D44" s="73"/>
      <c r="E44" s="73"/>
      <c r="F44" s="94"/>
      <c r="G44" s="94"/>
      <c r="H44" s="106"/>
    </row>
    <row r="45" spans="1:11" s="28" customFormat="1" x14ac:dyDescent="0.3">
      <c r="C45" s="185"/>
      <c r="D45" s="73"/>
      <c r="E45" s="73"/>
      <c r="F45" s="94"/>
      <c r="G45" s="94"/>
      <c r="H45" s="106"/>
    </row>
    <row r="46" spans="1:11" s="28" customFormat="1" x14ac:dyDescent="0.3">
      <c r="C46" s="185"/>
      <c r="D46" s="73"/>
      <c r="E46" s="73"/>
      <c r="F46" s="94"/>
      <c r="G46" s="94"/>
      <c r="H46" s="106"/>
    </row>
    <row r="47" spans="1:11" s="28" customFormat="1" x14ac:dyDescent="0.3">
      <c r="C47" s="185"/>
      <c r="D47" s="73"/>
      <c r="E47" s="73"/>
      <c r="F47" s="94"/>
      <c r="G47" s="94"/>
      <c r="H47" s="106"/>
    </row>
    <row r="48" spans="1:11" s="28" customFormat="1" x14ac:dyDescent="0.3">
      <c r="C48" s="185"/>
      <c r="D48" s="73"/>
      <c r="E48" s="73"/>
      <c r="F48" s="94"/>
      <c r="G48" s="94"/>
      <c r="H48" s="106"/>
    </row>
    <row r="49" spans="3:8" s="28" customFormat="1" x14ac:dyDescent="0.3">
      <c r="C49" s="185"/>
      <c r="D49" s="73"/>
      <c r="E49" s="73"/>
      <c r="F49" s="94"/>
      <c r="G49" s="94"/>
      <c r="H49" s="106"/>
    </row>
    <row r="50" spans="3:8" s="28" customFormat="1" x14ac:dyDescent="0.3">
      <c r="C50" s="185"/>
      <c r="D50" s="73"/>
      <c r="E50" s="73"/>
      <c r="F50" s="94"/>
      <c r="G50" s="94"/>
      <c r="H50" s="106"/>
    </row>
    <row r="51" spans="3:8" s="28" customFormat="1" x14ac:dyDescent="0.3">
      <c r="C51" s="185"/>
      <c r="D51" s="73"/>
      <c r="E51" s="73"/>
      <c r="F51" s="94"/>
      <c r="G51" s="94"/>
      <c r="H51" s="106"/>
    </row>
    <row r="52" spans="3:8" s="28" customFormat="1" x14ac:dyDescent="0.3">
      <c r="C52" s="185"/>
      <c r="D52" s="73"/>
      <c r="E52" s="73"/>
      <c r="F52" s="94"/>
      <c r="G52" s="94"/>
      <c r="H52" s="106"/>
    </row>
    <row r="53" spans="3:8" s="28" customFormat="1" x14ac:dyDescent="0.3">
      <c r="C53" s="185"/>
      <c r="D53" s="73"/>
      <c r="E53" s="73"/>
      <c r="F53" s="94"/>
      <c r="G53" s="94"/>
      <c r="H53" s="106"/>
    </row>
    <row r="54" spans="3:8" s="28" customFormat="1" x14ac:dyDescent="0.3">
      <c r="C54" s="185"/>
      <c r="D54" s="73"/>
      <c r="E54" s="73"/>
      <c r="F54" s="94"/>
      <c r="G54" s="94"/>
      <c r="H54" s="106"/>
    </row>
    <row r="55" spans="3:8" s="28" customFormat="1" x14ac:dyDescent="0.3">
      <c r="C55" s="185"/>
      <c r="D55" s="73"/>
      <c r="E55" s="73"/>
      <c r="F55" s="94"/>
      <c r="G55" s="94"/>
      <c r="H55" s="106"/>
    </row>
    <row r="56" spans="3:8" s="28" customFormat="1" x14ac:dyDescent="0.3">
      <c r="C56" s="185"/>
      <c r="D56" s="73"/>
      <c r="E56" s="73"/>
      <c r="F56" s="94"/>
      <c r="G56" s="94"/>
      <c r="H56" s="106"/>
    </row>
    <row r="57" spans="3:8" s="28" customFormat="1" x14ac:dyDescent="0.3">
      <c r="C57" s="185"/>
      <c r="D57" s="73"/>
      <c r="E57" s="73"/>
      <c r="F57" s="94"/>
      <c r="G57" s="94"/>
      <c r="H57" s="106"/>
    </row>
    <row r="58" spans="3:8" s="28" customFormat="1" x14ac:dyDescent="0.3">
      <c r="C58" s="185"/>
      <c r="D58" s="73"/>
      <c r="E58" s="73"/>
      <c r="F58" s="94"/>
      <c r="G58" s="94"/>
      <c r="H58" s="106"/>
    </row>
    <row r="59" spans="3:8" s="28" customFormat="1" x14ac:dyDescent="0.3">
      <c r="C59" s="185"/>
      <c r="D59" s="73"/>
      <c r="E59" s="73"/>
      <c r="F59" s="94"/>
      <c r="G59" s="94"/>
      <c r="H59" s="106"/>
    </row>
    <row r="60" spans="3:8" s="28" customFormat="1" x14ac:dyDescent="0.3">
      <c r="C60" s="185"/>
      <c r="D60" s="73"/>
      <c r="E60" s="73"/>
      <c r="F60" s="94"/>
      <c r="G60" s="94"/>
      <c r="H60" s="106"/>
    </row>
    <row r="61" spans="3:8" s="28" customFormat="1" x14ac:dyDescent="0.3">
      <c r="C61" s="185"/>
      <c r="D61" s="73"/>
      <c r="E61" s="73"/>
      <c r="F61" s="94"/>
      <c r="G61" s="94"/>
      <c r="H61" s="106"/>
    </row>
    <row r="62" spans="3:8" s="28" customFormat="1" x14ac:dyDescent="0.3">
      <c r="C62" s="185"/>
      <c r="D62" s="73"/>
      <c r="E62" s="73"/>
      <c r="F62" s="94"/>
      <c r="G62" s="94"/>
      <c r="H62" s="106"/>
    </row>
    <row r="63" spans="3:8" s="28" customFormat="1" x14ac:dyDescent="0.3">
      <c r="C63" s="185"/>
      <c r="D63" s="73"/>
      <c r="E63" s="73"/>
      <c r="F63" s="94"/>
      <c r="G63" s="94"/>
      <c r="H63" s="106"/>
    </row>
    <row r="64" spans="3:8" s="28" customFormat="1" x14ac:dyDescent="0.3">
      <c r="C64" s="185"/>
      <c r="D64" s="73"/>
      <c r="E64" s="73"/>
      <c r="F64" s="94"/>
      <c r="G64" s="94"/>
      <c r="H64" s="106"/>
    </row>
    <row r="65" spans="3:8" s="28" customFormat="1" x14ac:dyDescent="0.3">
      <c r="C65" s="185"/>
      <c r="D65" s="73"/>
      <c r="E65" s="73"/>
      <c r="F65" s="94"/>
      <c r="G65" s="94"/>
      <c r="H65" s="106"/>
    </row>
    <row r="66" spans="3:8" s="28" customFormat="1" x14ac:dyDescent="0.3">
      <c r="C66" s="185"/>
      <c r="D66" s="73"/>
      <c r="E66" s="73"/>
      <c r="F66" s="94"/>
      <c r="G66" s="94"/>
      <c r="H66" s="106"/>
    </row>
    <row r="67" spans="3:8" s="28" customFormat="1" x14ac:dyDescent="0.3">
      <c r="C67" s="185"/>
      <c r="D67" s="73"/>
      <c r="E67" s="73"/>
      <c r="F67" s="94"/>
      <c r="G67" s="94"/>
      <c r="H67" s="106"/>
    </row>
    <row r="68" spans="3:8" s="28" customFormat="1" x14ac:dyDescent="0.3">
      <c r="C68" s="185"/>
      <c r="D68" s="73"/>
      <c r="E68" s="73"/>
      <c r="F68" s="94"/>
      <c r="G68" s="94"/>
      <c r="H68" s="106"/>
    </row>
    <row r="69" spans="3:8" s="28" customFormat="1" x14ac:dyDescent="0.3">
      <c r="C69" s="185"/>
      <c r="D69" s="73"/>
      <c r="E69" s="73"/>
      <c r="F69" s="94"/>
      <c r="G69" s="94"/>
      <c r="H69" s="106"/>
    </row>
    <row r="70" spans="3:8" s="28" customFormat="1" x14ac:dyDescent="0.3">
      <c r="C70" s="185"/>
      <c r="D70" s="73"/>
      <c r="E70" s="73"/>
      <c r="F70" s="94"/>
      <c r="G70" s="94"/>
      <c r="H70" s="106"/>
    </row>
    <row r="71" spans="3:8" s="28" customFormat="1" x14ac:dyDescent="0.3">
      <c r="C71" s="185"/>
      <c r="D71" s="73"/>
      <c r="E71" s="73"/>
      <c r="F71" s="94"/>
      <c r="G71" s="94"/>
      <c r="H71" s="106"/>
    </row>
    <row r="72" spans="3:8" s="28" customFormat="1" x14ac:dyDescent="0.3">
      <c r="C72" s="185"/>
      <c r="D72" s="73"/>
      <c r="E72" s="73"/>
      <c r="F72" s="94"/>
      <c r="G72" s="94"/>
      <c r="H72" s="106"/>
    </row>
    <row r="73" spans="3:8" s="28" customFormat="1" x14ac:dyDescent="0.3">
      <c r="C73" s="185"/>
      <c r="D73" s="73"/>
      <c r="E73" s="73"/>
      <c r="F73" s="94"/>
      <c r="G73" s="94"/>
      <c r="H73" s="106"/>
    </row>
    <row r="74" spans="3:8" s="28" customFormat="1" x14ac:dyDescent="0.3">
      <c r="C74" s="185"/>
      <c r="D74" s="73"/>
      <c r="E74" s="73"/>
      <c r="F74" s="94"/>
      <c r="G74" s="94"/>
      <c r="H74" s="106"/>
    </row>
    <row r="75" spans="3:8" s="28" customFormat="1" ht="24" customHeight="1" x14ac:dyDescent="0.3">
      <c r="C75" s="185"/>
      <c r="D75" s="73"/>
      <c r="E75" s="73"/>
      <c r="F75" s="94"/>
      <c r="G75" s="94"/>
      <c r="H75" s="106"/>
    </row>
    <row r="76" spans="3:8" s="28" customFormat="1" ht="24" customHeight="1" x14ac:dyDescent="0.3">
      <c r="C76" s="185"/>
      <c r="D76" s="73"/>
      <c r="E76" s="73"/>
      <c r="F76" s="94"/>
      <c r="G76" s="94"/>
      <c r="H76" s="106"/>
    </row>
    <row r="77" spans="3:8" s="28" customFormat="1" x14ac:dyDescent="0.3">
      <c r="C77" s="185"/>
      <c r="D77" s="73"/>
      <c r="E77" s="73"/>
      <c r="F77" s="94"/>
      <c r="G77" s="94"/>
      <c r="H77" s="106"/>
    </row>
    <row r="78" spans="3:8" s="28" customFormat="1" x14ac:dyDescent="0.3">
      <c r="C78" s="185"/>
      <c r="D78" s="73"/>
      <c r="E78" s="73"/>
      <c r="F78" s="94"/>
      <c r="G78" s="94"/>
      <c r="H78" s="106"/>
    </row>
    <row r="79" spans="3:8" s="28" customFormat="1" x14ac:dyDescent="0.3">
      <c r="C79" s="185"/>
      <c r="D79" s="73"/>
      <c r="E79" s="73"/>
      <c r="F79" s="94"/>
      <c r="G79" s="94"/>
      <c r="H79" s="106"/>
    </row>
    <row r="80" spans="3:8" s="28" customFormat="1" x14ac:dyDescent="0.3">
      <c r="C80" s="185"/>
      <c r="D80" s="73"/>
      <c r="E80" s="73"/>
      <c r="F80" s="94"/>
      <c r="G80" s="94"/>
      <c r="H80" s="106"/>
    </row>
    <row r="81" spans="3:8" s="28" customFormat="1" x14ac:dyDescent="0.3">
      <c r="C81" s="185"/>
      <c r="D81" s="73"/>
      <c r="E81" s="73"/>
      <c r="F81" s="94"/>
      <c r="G81" s="94"/>
      <c r="H81" s="106"/>
    </row>
    <row r="82" spans="3:8" s="28" customFormat="1" x14ac:dyDescent="0.3">
      <c r="C82" s="185"/>
      <c r="D82" s="73"/>
      <c r="E82" s="73"/>
      <c r="F82" s="94"/>
      <c r="G82" s="94"/>
      <c r="H82" s="106"/>
    </row>
    <row r="83" spans="3:8" s="28" customFormat="1" x14ac:dyDescent="0.3">
      <c r="C83" s="185"/>
      <c r="D83" s="73"/>
      <c r="E83" s="73"/>
      <c r="F83" s="94"/>
      <c r="G83" s="94"/>
      <c r="H83" s="106"/>
    </row>
    <row r="84" spans="3:8" s="28" customFormat="1" x14ac:dyDescent="0.3">
      <c r="C84" s="185"/>
      <c r="D84" s="73"/>
      <c r="E84" s="73"/>
      <c r="F84" s="94"/>
      <c r="G84" s="94"/>
      <c r="H84" s="106"/>
    </row>
    <row r="85" spans="3:8" s="28" customFormat="1" x14ac:dyDescent="0.3">
      <c r="C85" s="185"/>
      <c r="D85" s="73"/>
      <c r="E85" s="73"/>
      <c r="F85" s="94"/>
      <c r="G85" s="94"/>
      <c r="H85" s="106"/>
    </row>
    <row r="86" spans="3:8" s="28" customFormat="1" x14ac:dyDescent="0.3">
      <c r="C86" s="185"/>
      <c r="D86" s="73"/>
      <c r="E86" s="73"/>
      <c r="F86" s="94"/>
      <c r="G86" s="94"/>
      <c r="H86" s="106"/>
    </row>
    <row r="87" spans="3:8" s="28" customFormat="1" x14ac:dyDescent="0.3">
      <c r="C87" s="185"/>
      <c r="D87" s="73"/>
      <c r="E87" s="73"/>
      <c r="F87" s="94"/>
      <c r="G87" s="94"/>
      <c r="H87" s="106"/>
    </row>
    <row r="88" spans="3:8" s="28" customFormat="1" x14ac:dyDescent="0.3">
      <c r="C88" s="185"/>
      <c r="D88" s="73"/>
      <c r="E88" s="73"/>
      <c r="F88" s="94"/>
      <c r="G88" s="73"/>
      <c r="H88" s="106"/>
    </row>
    <row r="89" spans="3:8" s="28" customFormat="1" x14ac:dyDescent="0.3">
      <c r="C89" s="185"/>
      <c r="D89" s="73"/>
      <c r="E89" s="73"/>
      <c r="F89" s="94"/>
      <c r="G89" s="73"/>
      <c r="H89" s="106"/>
    </row>
    <row r="90" spans="3:8" s="28" customFormat="1" x14ac:dyDescent="0.3">
      <c r="C90" s="185"/>
      <c r="D90" s="73"/>
      <c r="E90" s="73"/>
      <c r="F90" s="94"/>
      <c r="G90" s="73"/>
      <c r="H90" s="106"/>
    </row>
    <row r="91" spans="3:8" s="28" customFormat="1" x14ac:dyDescent="0.3">
      <c r="C91" s="185"/>
      <c r="D91" s="73"/>
      <c r="E91" s="73"/>
      <c r="F91" s="94"/>
      <c r="G91" s="73"/>
      <c r="H91" s="106"/>
    </row>
    <row r="92" spans="3:8" s="28" customFormat="1" x14ac:dyDescent="0.3">
      <c r="C92" s="185"/>
      <c r="D92" s="73"/>
      <c r="E92" s="73"/>
      <c r="F92" s="94"/>
      <c r="G92" s="73"/>
      <c r="H92" s="106"/>
    </row>
    <row r="93" spans="3:8" s="28" customFormat="1" x14ac:dyDescent="0.3">
      <c r="C93" s="185"/>
      <c r="D93" s="73"/>
      <c r="E93" s="73"/>
      <c r="F93" s="94"/>
      <c r="G93" s="73"/>
      <c r="H93" s="106"/>
    </row>
    <row r="94" spans="3:8" s="28" customFormat="1" x14ac:dyDescent="0.3">
      <c r="C94" s="185"/>
      <c r="D94" s="73"/>
      <c r="E94" s="73"/>
      <c r="F94" s="94"/>
      <c r="G94" s="73"/>
      <c r="H94" s="106"/>
    </row>
    <row r="95" spans="3:8" s="28" customFormat="1" x14ac:dyDescent="0.3">
      <c r="C95" s="185"/>
      <c r="D95" s="73"/>
      <c r="E95" s="73"/>
      <c r="F95" s="94"/>
      <c r="G95" s="73"/>
      <c r="H95" s="106"/>
    </row>
    <row r="96" spans="3:8" s="28" customFormat="1" x14ac:dyDescent="0.3">
      <c r="C96" s="185"/>
      <c r="D96" s="73"/>
      <c r="E96" s="73"/>
      <c r="F96" s="94"/>
      <c r="G96" s="73"/>
      <c r="H96" s="106"/>
    </row>
    <row r="97" spans="3:8" s="28" customFormat="1" x14ac:dyDescent="0.3">
      <c r="C97" s="185"/>
      <c r="D97" s="73"/>
      <c r="E97" s="73"/>
      <c r="F97" s="94"/>
      <c r="G97" s="73"/>
      <c r="H97" s="106"/>
    </row>
    <row r="98" spans="3:8" s="28" customFormat="1" x14ac:dyDescent="0.3">
      <c r="C98" s="185"/>
      <c r="D98" s="73"/>
      <c r="E98" s="73"/>
      <c r="F98" s="94"/>
      <c r="G98" s="73"/>
      <c r="H98" s="106"/>
    </row>
    <row r="99" spans="3:8" s="28" customFormat="1" x14ac:dyDescent="0.3">
      <c r="C99" s="185"/>
      <c r="D99" s="73"/>
      <c r="E99" s="73"/>
      <c r="F99" s="94"/>
      <c r="G99" s="73"/>
      <c r="H99" s="106"/>
    </row>
    <row r="100" spans="3:8" s="28" customFormat="1" x14ac:dyDescent="0.3">
      <c r="C100" s="185"/>
      <c r="D100" s="73"/>
      <c r="E100" s="73"/>
      <c r="F100" s="94"/>
      <c r="G100" s="73"/>
      <c r="H100" s="106"/>
    </row>
    <row r="101" spans="3:8" s="28" customFormat="1" x14ac:dyDescent="0.3">
      <c r="C101" s="185"/>
      <c r="D101" s="73"/>
      <c r="E101" s="73"/>
      <c r="F101" s="94"/>
      <c r="G101" s="73"/>
      <c r="H101" s="106"/>
    </row>
    <row r="102" spans="3:8" s="28" customFormat="1" x14ac:dyDescent="0.3">
      <c r="C102" s="185"/>
      <c r="D102" s="73"/>
      <c r="E102" s="73"/>
      <c r="F102" s="94"/>
      <c r="G102" s="73"/>
      <c r="H102" s="106"/>
    </row>
    <row r="103" spans="3:8" s="28" customFormat="1" x14ac:dyDescent="0.3">
      <c r="C103" s="185"/>
      <c r="D103" s="73"/>
      <c r="E103" s="73"/>
      <c r="F103" s="94"/>
      <c r="G103" s="73"/>
      <c r="H103" s="106"/>
    </row>
    <row r="104" spans="3:8" s="28" customFormat="1" x14ac:dyDescent="0.3">
      <c r="C104" s="185"/>
      <c r="D104" s="73"/>
      <c r="E104" s="73"/>
      <c r="F104" s="94"/>
      <c r="G104" s="73"/>
      <c r="H104" s="106"/>
    </row>
    <row r="105" spans="3:8" s="28" customFormat="1" x14ac:dyDescent="0.3">
      <c r="C105" s="185"/>
      <c r="D105" s="73"/>
      <c r="E105" s="73"/>
      <c r="F105" s="94"/>
      <c r="G105" s="73"/>
      <c r="H105" s="106"/>
    </row>
    <row r="106" spans="3:8" s="28" customFormat="1" x14ac:dyDescent="0.3">
      <c r="C106" s="185"/>
      <c r="D106" s="73"/>
      <c r="E106" s="73"/>
      <c r="F106" s="94"/>
      <c r="G106" s="73"/>
      <c r="H106" s="106"/>
    </row>
    <row r="107" spans="3:8" s="28" customFormat="1" x14ac:dyDescent="0.3">
      <c r="C107" s="185"/>
      <c r="D107" s="73"/>
      <c r="E107" s="73"/>
      <c r="F107" s="94"/>
      <c r="G107" s="73"/>
      <c r="H107" s="106"/>
    </row>
    <row r="108" spans="3:8" s="28" customFormat="1" x14ac:dyDescent="0.3">
      <c r="C108" s="185"/>
      <c r="D108" s="73"/>
      <c r="E108" s="73"/>
      <c r="F108" s="94"/>
      <c r="G108" s="73"/>
      <c r="H108" s="106"/>
    </row>
    <row r="109" spans="3:8" s="28" customFormat="1" x14ac:dyDescent="0.3">
      <c r="C109" s="185"/>
      <c r="D109" s="73"/>
      <c r="E109" s="73"/>
      <c r="F109" s="94"/>
      <c r="G109" s="73"/>
      <c r="H109" s="106"/>
    </row>
    <row r="110" spans="3:8" s="28" customFormat="1" x14ac:dyDescent="0.3">
      <c r="C110" s="185"/>
      <c r="D110" s="73"/>
      <c r="E110" s="73"/>
      <c r="F110" s="94"/>
      <c r="G110" s="73"/>
      <c r="H110" s="106"/>
    </row>
    <row r="111" spans="3:8" s="28" customFormat="1" x14ac:dyDescent="0.3">
      <c r="C111" s="185"/>
      <c r="D111" s="73"/>
      <c r="E111" s="73"/>
      <c r="F111" s="94"/>
      <c r="G111" s="73"/>
      <c r="H111" s="106"/>
    </row>
    <row r="112" spans="3:8" s="28" customFormat="1" x14ac:dyDescent="0.3">
      <c r="C112" s="185"/>
      <c r="D112" s="73"/>
      <c r="E112" s="73"/>
      <c r="F112" s="94"/>
      <c r="G112" s="73"/>
      <c r="H112" s="106"/>
    </row>
    <row r="113" spans="3:8" s="28" customFormat="1" x14ac:dyDescent="0.3">
      <c r="C113" s="185"/>
      <c r="D113" s="73"/>
      <c r="E113" s="73"/>
      <c r="F113" s="94"/>
      <c r="G113" s="73"/>
      <c r="H113" s="106"/>
    </row>
    <row r="114" spans="3:8" s="28" customFormat="1" x14ac:dyDescent="0.3">
      <c r="C114" s="185"/>
      <c r="D114" s="73"/>
      <c r="E114" s="73"/>
      <c r="F114" s="94"/>
      <c r="G114" s="73"/>
      <c r="H114" s="106"/>
    </row>
    <row r="115" spans="3:8" s="28" customFormat="1" x14ac:dyDescent="0.3">
      <c r="C115" s="185"/>
      <c r="D115" s="73"/>
      <c r="E115" s="73"/>
      <c r="F115" s="94"/>
      <c r="G115" s="73"/>
      <c r="H115" s="106"/>
    </row>
    <row r="116" spans="3:8" s="28" customFormat="1" x14ac:dyDescent="0.3">
      <c r="C116" s="185"/>
      <c r="D116" s="73"/>
      <c r="E116" s="73"/>
      <c r="F116" s="94"/>
      <c r="G116" s="73"/>
      <c r="H116" s="106"/>
    </row>
    <row r="117" spans="3:8" s="28" customFormat="1" x14ac:dyDescent="0.3">
      <c r="C117" s="185"/>
      <c r="D117" s="73"/>
      <c r="E117" s="73"/>
      <c r="F117" s="94"/>
      <c r="G117" s="73"/>
      <c r="H117" s="106"/>
    </row>
    <row r="118" spans="3:8" s="28" customFormat="1" x14ac:dyDescent="0.3">
      <c r="C118" s="185"/>
      <c r="D118" s="73"/>
      <c r="E118" s="73"/>
      <c r="F118" s="94"/>
      <c r="G118" s="73"/>
      <c r="H118" s="106"/>
    </row>
    <row r="119" spans="3:8" s="28" customFormat="1" x14ac:dyDescent="0.3">
      <c r="C119" s="185"/>
      <c r="D119" s="73"/>
      <c r="E119" s="73"/>
      <c r="F119" s="94"/>
      <c r="G119" s="73"/>
      <c r="H119" s="106"/>
    </row>
    <row r="120" spans="3:8" s="28" customFormat="1" x14ac:dyDescent="0.3">
      <c r="C120" s="185"/>
      <c r="D120" s="73"/>
      <c r="E120" s="73"/>
      <c r="F120" s="94"/>
      <c r="G120" s="73"/>
      <c r="H120" s="106"/>
    </row>
    <row r="121" spans="3:8" s="28" customFormat="1" x14ac:dyDescent="0.3">
      <c r="C121" s="185"/>
      <c r="D121" s="73"/>
      <c r="E121" s="73"/>
      <c r="F121" s="94"/>
      <c r="G121" s="73"/>
      <c r="H121" s="106"/>
    </row>
    <row r="122" spans="3:8" s="28" customFormat="1" x14ac:dyDescent="0.3">
      <c r="C122" s="185"/>
      <c r="D122" s="73"/>
      <c r="E122" s="73"/>
      <c r="F122" s="94"/>
      <c r="G122" s="73"/>
      <c r="H122" s="106"/>
    </row>
    <row r="123" spans="3:8" s="28" customFormat="1" x14ac:dyDescent="0.3">
      <c r="C123" s="185"/>
      <c r="D123" s="73"/>
      <c r="E123" s="73"/>
      <c r="F123" s="94"/>
      <c r="G123" s="73"/>
      <c r="H123" s="106"/>
    </row>
    <row r="124" spans="3:8" s="28" customFormat="1" x14ac:dyDescent="0.3">
      <c r="C124" s="185"/>
      <c r="D124" s="73"/>
      <c r="E124" s="73"/>
      <c r="F124" s="94"/>
      <c r="G124" s="73"/>
      <c r="H124" s="106"/>
    </row>
    <row r="125" spans="3:8" s="28" customFormat="1" x14ac:dyDescent="0.3">
      <c r="C125" s="185"/>
      <c r="D125" s="73"/>
      <c r="E125" s="73"/>
      <c r="F125" s="94"/>
      <c r="G125" s="73"/>
      <c r="H125" s="106"/>
    </row>
    <row r="126" spans="3:8" s="28" customFormat="1" x14ac:dyDescent="0.3">
      <c r="C126" s="185"/>
      <c r="D126" s="73"/>
      <c r="E126" s="73"/>
      <c r="F126" s="94"/>
      <c r="G126" s="73"/>
      <c r="H126" s="106"/>
    </row>
    <row r="127" spans="3:8" s="28" customFormat="1" x14ac:dyDescent="0.3">
      <c r="C127" s="185"/>
      <c r="D127" s="73"/>
      <c r="E127" s="73"/>
      <c r="F127" s="94"/>
      <c r="G127" s="73"/>
      <c r="H127" s="106"/>
    </row>
    <row r="128" spans="3:8" s="11" customFormat="1" ht="24.9" customHeight="1" x14ac:dyDescent="0.3">
      <c r="C128" s="214"/>
      <c r="D128" s="95"/>
      <c r="E128" s="95"/>
      <c r="F128" s="96"/>
      <c r="G128" s="95"/>
      <c r="H128" s="107"/>
    </row>
    <row r="129" spans="3:8" s="10" customFormat="1" ht="4.2" x14ac:dyDescent="0.3">
      <c r="C129" s="215"/>
      <c r="D129" s="78"/>
      <c r="E129" s="78"/>
      <c r="F129" s="80"/>
      <c r="G129" s="78"/>
      <c r="H129" s="108"/>
    </row>
    <row r="130" spans="3:8" s="10" customFormat="1" ht="4.2" x14ac:dyDescent="0.3">
      <c r="C130" s="215"/>
      <c r="D130" s="78"/>
      <c r="E130" s="78"/>
      <c r="F130" s="80"/>
      <c r="G130" s="78"/>
      <c r="H130" s="108"/>
    </row>
  </sheetData>
  <mergeCells count="9">
    <mergeCell ref="H5:H6"/>
    <mergeCell ref="E2:G2"/>
    <mergeCell ref="A5:A6"/>
    <mergeCell ref="B5:B6"/>
    <mergeCell ref="C5:C6"/>
    <mergeCell ref="D5:D6"/>
    <mergeCell ref="E5:E6"/>
    <mergeCell ref="F5:F6"/>
    <mergeCell ref="G5:G6"/>
  </mergeCells>
  <printOptions horizontalCentered="1"/>
  <pageMargins left="0.39370078740157483" right="0.39370078740157483" top="0.39370078740157483" bottom="0.51181102362204722" header="0.31496062992125984" footer="0.31496062992125984"/>
  <pageSetup paperSize="9" scale="85" fitToWidth="0" fitToHeight="0" orientation="portrait" useFirstPageNumber="1" r:id="rId1"/>
  <headerFooter>
    <oddFooter>&amp;C10.&amp;P</oddFooter>
    <firstFooter>&amp;C1.1&amp;P</first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1:H71"/>
  <sheetViews>
    <sheetView view="pageBreakPreview" topLeftCell="A32" zoomScaleSheetLayoutView="100" workbookViewId="0">
      <selection activeCell="D72" sqref="C72:D83"/>
    </sheetView>
  </sheetViews>
  <sheetFormatPr defaultColWidth="8.88671875" defaultRowHeight="18" customHeight="1" x14ac:dyDescent="0.3"/>
  <cols>
    <col min="1" max="1" width="1.21875" style="132" customWidth="1"/>
    <col min="2" max="2" width="8.88671875" style="135"/>
    <col min="3" max="3" width="44" style="135" customWidth="1"/>
    <col min="4" max="4" width="28.109375" style="143" customWidth="1"/>
    <col min="5" max="5" width="0.6640625" style="143" customWidth="1"/>
    <col min="6" max="6" width="8.88671875" style="132"/>
    <col min="7" max="7" width="12.33203125" style="132" bestFit="1" customWidth="1"/>
    <col min="8" max="8" width="16.44140625" style="146" customWidth="1"/>
    <col min="9" max="16384" width="8.88671875" style="132"/>
  </cols>
  <sheetData>
    <row r="1" spans="2:6" ht="18" customHeight="1" x14ac:dyDescent="0.3">
      <c r="B1" s="133" t="str">
        <f>'P&amp;G - Section 1'!B1</f>
        <v>OR TAMBO DISTRICT MUNICIPALITY</v>
      </c>
      <c r="C1" s="134"/>
      <c r="D1" s="142"/>
    </row>
    <row r="2" spans="2:6" ht="18" customHeight="1" x14ac:dyDescent="0.3">
      <c r="B2" s="302" t="str">
        <f>'P&amp;G - Section 1'!B2</f>
        <v>KSD LOCAL MUNICIPALITY</v>
      </c>
      <c r="C2" s="303"/>
      <c r="D2" s="303"/>
      <c r="E2" s="303"/>
    </row>
    <row r="3" spans="2:6" ht="18" customHeight="1" x14ac:dyDescent="0.3">
      <c r="B3" s="302" t="str">
        <f>'P&amp;G - Section 1'!B3</f>
        <v>MNCWASA WATER SUPPLY PHASE 1</v>
      </c>
      <c r="C3" s="303"/>
      <c r="D3" s="303"/>
      <c r="E3" s="303"/>
    </row>
    <row r="4" spans="2:6" ht="18" customHeight="1" x14ac:dyDescent="0.3">
      <c r="B4" s="304" t="s">
        <v>125</v>
      </c>
      <c r="C4" s="304"/>
      <c r="D4" s="304" t="s">
        <v>343</v>
      </c>
      <c r="E4" s="304"/>
    </row>
    <row r="5" spans="2:6" ht="18" customHeight="1" x14ac:dyDescent="0.3">
      <c r="B5" s="136"/>
      <c r="C5" s="134"/>
      <c r="D5" s="144"/>
    </row>
    <row r="6" spans="2:6" ht="18" customHeight="1" x14ac:dyDescent="0.3">
      <c r="B6" s="364" t="s">
        <v>130</v>
      </c>
      <c r="C6" s="364" t="s">
        <v>1</v>
      </c>
      <c r="D6" s="366" t="s">
        <v>217</v>
      </c>
      <c r="E6" s="145"/>
    </row>
    <row r="7" spans="2:6" ht="6.6" customHeight="1" x14ac:dyDescent="0.3">
      <c r="B7" s="365"/>
      <c r="C7" s="365"/>
      <c r="D7" s="367"/>
      <c r="E7" s="138"/>
    </row>
    <row r="8" spans="2:6" ht="10.199999999999999" customHeight="1" x14ac:dyDescent="0.3">
      <c r="B8" s="305"/>
      <c r="C8" s="306"/>
      <c r="D8" s="139"/>
      <c r="E8" s="138"/>
    </row>
    <row r="9" spans="2:6" ht="15" customHeight="1" x14ac:dyDescent="0.3">
      <c r="B9" s="305">
        <v>1</v>
      </c>
      <c r="C9" s="307" t="s">
        <v>25</v>
      </c>
      <c r="D9" s="322">
        <f>1280000</f>
        <v>1280000</v>
      </c>
      <c r="E9" s="138"/>
      <c r="F9" s="286"/>
    </row>
    <row r="10" spans="2:6" ht="10.199999999999999" customHeight="1" x14ac:dyDescent="0.3">
      <c r="B10" s="305"/>
      <c r="C10" s="307"/>
      <c r="D10" s="322"/>
      <c r="E10" s="138"/>
    </row>
    <row r="11" spans="2:6" ht="15" customHeight="1" x14ac:dyDescent="0.3">
      <c r="B11" s="305">
        <v>2</v>
      </c>
      <c r="C11" s="307" t="s">
        <v>126</v>
      </c>
      <c r="D11" s="322">
        <v>185000</v>
      </c>
      <c r="E11" s="138"/>
    </row>
    <row r="12" spans="2:6" ht="10.199999999999999" customHeight="1" x14ac:dyDescent="0.3">
      <c r="B12" s="305"/>
      <c r="C12" s="308"/>
      <c r="D12" s="322"/>
      <c r="E12" s="138"/>
    </row>
    <row r="13" spans="2:6" ht="18" customHeight="1" x14ac:dyDescent="0.3">
      <c r="B13" s="305">
        <v>3</v>
      </c>
      <c r="C13" s="307" t="s">
        <v>335</v>
      </c>
      <c r="D13" s="322">
        <f>'Pipe trenches - Section 3'!H41</f>
        <v>0</v>
      </c>
      <c r="E13" s="138"/>
    </row>
    <row r="14" spans="2:6" ht="10.050000000000001" customHeight="1" x14ac:dyDescent="0.3">
      <c r="B14" s="305"/>
      <c r="C14" s="307"/>
      <c r="D14" s="322"/>
      <c r="E14" s="138"/>
    </row>
    <row r="15" spans="2:6" ht="18" customHeight="1" x14ac:dyDescent="0.3">
      <c r="B15" s="305">
        <v>4</v>
      </c>
      <c r="C15" s="307" t="s">
        <v>328</v>
      </c>
      <c r="D15" s="322">
        <v>35000</v>
      </c>
      <c r="E15" s="138"/>
    </row>
    <row r="16" spans="2:6" ht="10.199999999999999" customHeight="1" x14ac:dyDescent="0.3">
      <c r="B16" s="305"/>
      <c r="C16" s="308"/>
      <c r="D16" s="322"/>
      <c r="E16" s="138"/>
    </row>
    <row r="17" spans="2:8" ht="15" hidden="1" customHeight="1" x14ac:dyDescent="0.3">
      <c r="B17" s="305">
        <v>4</v>
      </c>
      <c r="C17" s="307" t="s">
        <v>127</v>
      </c>
      <c r="D17" s="322">
        <f>'Gabions &amp; Pitching - Section 4'!H40</f>
        <v>0</v>
      </c>
      <c r="E17" s="138"/>
    </row>
    <row r="18" spans="2:8" ht="10.199999999999999" hidden="1" customHeight="1" x14ac:dyDescent="0.3">
      <c r="B18" s="305"/>
      <c r="C18" s="308"/>
      <c r="D18" s="322"/>
      <c r="E18" s="138"/>
    </row>
    <row r="19" spans="2:8" ht="15" customHeight="1" x14ac:dyDescent="0.3">
      <c r="B19" s="305">
        <v>5</v>
      </c>
      <c r="C19" s="307" t="s">
        <v>87</v>
      </c>
      <c r="D19" s="322">
        <v>485000</v>
      </c>
      <c r="E19" s="138"/>
      <c r="G19" s="320"/>
    </row>
    <row r="20" spans="2:8" ht="10.199999999999999" customHeight="1" x14ac:dyDescent="0.3">
      <c r="B20" s="305"/>
      <c r="C20" s="308"/>
      <c r="D20" s="322"/>
      <c r="E20" s="138"/>
    </row>
    <row r="21" spans="2:8" ht="15" customHeight="1" x14ac:dyDescent="0.3">
      <c r="B21" s="305">
        <v>6</v>
      </c>
      <c r="C21" s="307" t="s">
        <v>128</v>
      </c>
      <c r="D21" s="322">
        <v>810000</v>
      </c>
      <c r="E21" s="138"/>
    </row>
    <row r="22" spans="2:8" ht="14.25" hidden="1" customHeight="1" x14ac:dyDescent="0.3">
      <c r="B22" s="305"/>
      <c r="C22" s="308"/>
      <c r="D22" s="322"/>
      <c r="E22" s="138"/>
    </row>
    <row r="23" spans="2:8" ht="13.8" hidden="1" x14ac:dyDescent="0.3">
      <c r="B23" s="305">
        <v>7</v>
      </c>
      <c r="C23" s="307" t="s">
        <v>186</v>
      </c>
      <c r="D23" s="322">
        <f>'Fencing -Section 7'!H43</f>
        <v>0</v>
      </c>
      <c r="E23" s="138"/>
    </row>
    <row r="24" spans="2:8" ht="13.8" hidden="1" x14ac:dyDescent="0.3">
      <c r="B24" s="305"/>
      <c r="C24" s="308"/>
      <c r="D24" s="322"/>
      <c r="E24" s="138"/>
    </row>
    <row r="25" spans="2:8" ht="15" hidden="1" customHeight="1" x14ac:dyDescent="0.3">
      <c r="B25" s="305">
        <v>8</v>
      </c>
      <c r="C25" s="307" t="s">
        <v>269</v>
      </c>
      <c r="D25" s="322" t="e">
        <f>'Pump Requirements - Section 8'!#REF!</f>
        <v>#REF!</v>
      </c>
      <c r="E25" s="138"/>
      <c r="H25" s="274">
        <f>('P&amp;G - Section 1'!H12+'P&amp;G - Section 1'!H16+'P&amp;G - Section 1'!H18+'P&amp;G - Section 1'!H20+'P&amp;G - Section 1'!H22+'P&amp;G - Section 1'!H24+'P&amp;G - Section 1'!H26+'P&amp;G - Section 1'!H30+'P&amp;G - Section 1'!H32+'P&amp;G - Section 1'!H34+'P&amp;G - Section 1'!H36+'P&amp;G - Section 1'!H38+'P&amp;G - Section 1'!H40)/SUM(D45)</f>
        <v>0</v>
      </c>
    </row>
    <row r="26" spans="2:8" ht="10.199999999999999" hidden="1" customHeight="1" x14ac:dyDescent="0.3">
      <c r="B26" s="305"/>
      <c r="C26" s="308"/>
      <c r="D26" s="322"/>
      <c r="E26" s="138"/>
    </row>
    <row r="27" spans="2:8" ht="15" hidden="1" customHeight="1" x14ac:dyDescent="0.3">
      <c r="B27" s="309">
        <v>9</v>
      </c>
      <c r="C27" s="307" t="s">
        <v>209</v>
      </c>
      <c r="D27" s="322">
        <f>'Treatment Plant- Section 9 '!G61</f>
        <v>0</v>
      </c>
      <c r="E27" s="138"/>
    </row>
    <row r="28" spans="2:8" ht="10.199999999999999" customHeight="1" x14ac:dyDescent="0.3">
      <c r="B28" s="305"/>
      <c r="C28" s="308"/>
      <c r="D28" s="322"/>
      <c r="E28" s="138"/>
    </row>
    <row r="29" spans="2:8" ht="15" customHeight="1" x14ac:dyDescent="0.3">
      <c r="B29" s="305">
        <v>7</v>
      </c>
      <c r="C29" s="307" t="s">
        <v>147</v>
      </c>
      <c r="D29" s="322">
        <f>170000</f>
        <v>170000</v>
      </c>
      <c r="E29" s="138"/>
    </row>
    <row r="30" spans="2:8" ht="10.199999999999999" customHeight="1" x14ac:dyDescent="0.3">
      <c r="B30" s="305"/>
      <c r="C30" s="307"/>
      <c r="D30" s="322"/>
      <c r="E30" s="138"/>
    </row>
    <row r="31" spans="2:8" ht="44.4" customHeight="1" x14ac:dyDescent="0.3">
      <c r="B31" s="305">
        <v>8</v>
      </c>
      <c r="C31" s="307" t="s">
        <v>337</v>
      </c>
      <c r="D31" s="322">
        <f>720000</f>
        <v>720000</v>
      </c>
      <c r="E31" s="138"/>
    </row>
    <row r="32" spans="2:8" ht="10.199999999999999" customHeight="1" x14ac:dyDescent="0.3">
      <c r="B32" s="305"/>
      <c r="C32" s="307"/>
      <c r="D32" s="322"/>
      <c r="E32" s="138"/>
    </row>
    <row r="33" spans="2:5" ht="15" customHeight="1" x14ac:dyDescent="0.3">
      <c r="B33" s="305">
        <v>9</v>
      </c>
      <c r="C33" s="307" t="s">
        <v>336</v>
      </c>
      <c r="D33" s="322">
        <v>750000</v>
      </c>
      <c r="E33" s="138"/>
    </row>
    <row r="34" spans="2:5" ht="10.199999999999999" customHeight="1" x14ac:dyDescent="0.3">
      <c r="B34" s="305"/>
      <c r="C34" s="307"/>
      <c r="D34" s="322"/>
      <c r="E34" s="138"/>
    </row>
    <row r="35" spans="2:5" ht="15" customHeight="1" x14ac:dyDescent="0.3">
      <c r="B35" s="309">
        <v>10</v>
      </c>
      <c r="C35" s="307" t="s">
        <v>120</v>
      </c>
      <c r="D35" s="322">
        <f>'Valves - Section 9'!H43</f>
        <v>0</v>
      </c>
      <c r="E35" s="138"/>
    </row>
    <row r="36" spans="2:5" ht="10.199999999999999" customHeight="1" x14ac:dyDescent="0.3">
      <c r="B36" s="305"/>
      <c r="C36" s="308"/>
      <c r="D36" s="322"/>
      <c r="E36" s="138"/>
    </row>
    <row r="37" spans="2:5" ht="15" customHeight="1" x14ac:dyDescent="0.3">
      <c r="B37" s="309">
        <v>11</v>
      </c>
      <c r="C37" s="307" t="s">
        <v>289</v>
      </c>
      <c r="D37" s="322">
        <f>'Standpipes - Section 10'!H35</f>
        <v>0</v>
      </c>
      <c r="E37" s="138"/>
    </row>
    <row r="38" spans="2:5" ht="10.050000000000001" customHeight="1" x14ac:dyDescent="0.3">
      <c r="B38" s="309"/>
      <c r="C38" s="307"/>
      <c r="D38" s="322"/>
      <c r="E38" s="138"/>
    </row>
    <row r="39" spans="2:5" ht="15" customHeight="1" x14ac:dyDescent="0.3">
      <c r="B39" s="309">
        <v>12</v>
      </c>
      <c r="C39" s="307" t="s">
        <v>338</v>
      </c>
      <c r="D39" s="322">
        <f>580000</f>
        <v>580000</v>
      </c>
      <c r="E39" s="138"/>
    </row>
    <row r="40" spans="2:5" ht="10.050000000000001" customHeight="1" x14ac:dyDescent="0.3">
      <c r="B40" s="309"/>
      <c r="C40" s="307"/>
      <c r="D40" s="139"/>
      <c r="E40" s="138"/>
    </row>
    <row r="41" spans="2:5" ht="15" customHeight="1" x14ac:dyDescent="0.3">
      <c r="B41" s="309">
        <v>13</v>
      </c>
      <c r="C41" s="307" t="s">
        <v>339</v>
      </c>
      <c r="D41" s="139">
        <f>200000</f>
        <v>200000</v>
      </c>
      <c r="E41" s="138"/>
    </row>
    <row r="42" spans="2:5" ht="10.199999999999999" customHeight="1" x14ac:dyDescent="0.3">
      <c r="B42" s="305"/>
      <c r="C42" s="308"/>
      <c r="D42" s="139"/>
      <c r="E42" s="138"/>
    </row>
    <row r="43" spans="2:5" ht="15" hidden="1" customHeight="1" x14ac:dyDescent="0.3">
      <c r="B43" s="225">
        <v>12</v>
      </c>
      <c r="C43" s="31" t="s">
        <v>241</v>
      </c>
      <c r="D43" s="139">
        <f>'Reservoirs - Section 12'!G39</f>
        <v>0</v>
      </c>
      <c r="E43" s="138"/>
    </row>
    <row r="44" spans="2:5" ht="10.199999999999999" hidden="1" customHeight="1" x14ac:dyDescent="0.3">
      <c r="B44" s="29"/>
      <c r="C44" s="30"/>
      <c r="D44" s="139"/>
      <c r="E44" s="138"/>
    </row>
    <row r="45" spans="2:5" ht="15" customHeight="1" x14ac:dyDescent="0.3">
      <c r="B45" s="363" t="s">
        <v>129</v>
      </c>
      <c r="C45" s="363"/>
      <c r="D45" s="137">
        <f>D9+D11+D13+D15+D19+D21+D29+D31+D33+D35+D37+D39+D41</f>
        <v>5215000</v>
      </c>
      <c r="E45" s="140"/>
    </row>
    <row r="46" spans="2:5" ht="10.199999999999999" customHeight="1" x14ac:dyDescent="0.3">
      <c r="B46" s="362"/>
      <c r="C46" s="362"/>
      <c r="D46" s="139"/>
      <c r="E46" s="138"/>
    </row>
    <row r="47" spans="2:5" ht="15" customHeight="1" x14ac:dyDescent="0.3">
      <c r="B47" s="363" t="s">
        <v>340</v>
      </c>
      <c r="C47" s="363"/>
      <c r="D47" s="137">
        <f>D45*2.5%</f>
        <v>130375</v>
      </c>
      <c r="E47" s="140"/>
    </row>
    <row r="48" spans="2:5" ht="10.199999999999999" customHeight="1" x14ac:dyDescent="0.3">
      <c r="B48" s="362"/>
      <c r="C48" s="362"/>
      <c r="D48" s="139"/>
      <c r="E48" s="138"/>
    </row>
    <row r="49" spans="2:5" ht="15" customHeight="1" x14ac:dyDescent="0.3">
      <c r="B49" s="363" t="s">
        <v>253</v>
      </c>
      <c r="C49" s="363"/>
      <c r="D49" s="137">
        <f>D45+D47</f>
        <v>5345375</v>
      </c>
      <c r="E49" s="140"/>
    </row>
    <row r="50" spans="2:5" ht="10.199999999999999" customHeight="1" x14ac:dyDescent="0.3">
      <c r="B50" s="362"/>
      <c r="C50" s="362"/>
      <c r="D50" s="139"/>
      <c r="E50" s="138"/>
    </row>
    <row r="51" spans="2:5" ht="15.75" customHeight="1" x14ac:dyDescent="0.3">
      <c r="B51" s="363" t="s">
        <v>333</v>
      </c>
      <c r="C51" s="363"/>
      <c r="D51" s="137">
        <f>105000*1</f>
        <v>105000</v>
      </c>
      <c r="E51" s="138"/>
    </row>
    <row r="52" spans="2:5" ht="12.75" customHeight="1" x14ac:dyDescent="0.3">
      <c r="B52" s="363" t="s">
        <v>332</v>
      </c>
      <c r="C52" s="363"/>
      <c r="D52" s="137">
        <f>80000</f>
        <v>80000</v>
      </c>
      <c r="E52" s="138"/>
    </row>
    <row r="53" spans="2:5" ht="15.75" customHeight="1" x14ac:dyDescent="0.3">
      <c r="B53" s="363" t="s">
        <v>331</v>
      </c>
      <c r="C53" s="363"/>
      <c r="D53" s="137">
        <f>64000</f>
        <v>64000</v>
      </c>
      <c r="E53" s="138"/>
    </row>
    <row r="54" spans="2:5" ht="12" customHeight="1" x14ac:dyDescent="0.3">
      <c r="B54" s="363" t="s">
        <v>329</v>
      </c>
      <c r="C54" s="363"/>
      <c r="D54" s="137">
        <f>150000*1</f>
        <v>150000</v>
      </c>
      <c r="E54" s="138"/>
    </row>
    <row r="55" spans="2:5" ht="13.5" customHeight="1" x14ac:dyDescent="0.3">
      <c r="B55" s="363" t="s">
        <v>330</v>
      </c>
      <c r="C55" s="363"/>
      <c r="D55" s="137">
        <f>80000</f>
        <v>80000</v>
      </c>
      <c r="E55" s="138"/>
    </row>
    <row r="56" spans="2:5" ht="13.5" customHeight="1" x14ac:dyDescent="0.3">
      <c r="B56" s="386" t="s">
        <v>334</v>
      </c>
      <c r="C56" s="387"/>
      <c r="D56" s="137">
        <v>120000</v>
      </c>
      <c r="E56" s="138"/>
    </row>
    <row r="57" spans="2:5" ht="10.199999999999999" customHeight="1" x14ac:dyDescent="0.3">
      <c r="B57" s="363"/>
      <c r="C57" s="363"/>
      <c r="D57" s="137"/>
      <c r="E57" s="138"/>
    </row>
    <row r="58" spans="2:5" ht="10.199999999999999" customHeight="1" x14ac:dyDescent="0.3">
      <c r="B58" s="363" t="s">
        <v>265</v>
      </c>
      <c r="C58" s="363"/>
      <c r="D58" s="137">
        <f>SUM(D49:D56)</f>
        <v>5944375</v>
      </c>
      <c r="E58" s="138"/>
    </row>
    <row r="59" spans="2:5" ht="10.199999999999999" customHeight="1" x14ac:dyDescent="0.3">
      <c r="B59" s="362"/>
      <c r="C59" s="362"/>
      <c r="D59" s="139"/>
      <c r="E59" s="138"/>
    </row>
    <row r="60" spans="2:5" ht="10.199999999999999" customHeight="1" x14ac:dyDescent="0.3">
      <c r="B60" s="363" t="s">
        <v>286</v>
      </c>
      <c r="C60" s="363"/>
      <c r="D60" s="137">
        <f>D49*8%</f>
        <v>427630</v>
      </c>
      <c r="E60" s="140"/>
    </row>
    <row r="61" spans="2:5" ht="10.199999999999999" customHeight="1" x14ac:dyDescent="0.3">
      <c r="B61" s="362"/>
      <c r="C61" s="362"/>
      <c r="D61" s="139"/>
      <c r="E61" s="138"/>
    </row>
    <row r="62" spans="2:5" ht="10.199999999999999" customHeight="1" x14ac:dyDescent="0.3">
      <c r="B62" s="363" t="s">
        <v>265</v>
      </c>
      <c r="C62" s="363"/>
      <c r="D62" s="137">
        <f>D58+D60</f>
        <v>6372005</v>
      </c>
      <c r="E62" s="140"/>
    </row>
    <row r="63" spans="2:5" ht="10.199999999999999" customHeight="1" x14ac:dyDescent="0.3">
      <c r="B63" s="362"/>
      <c r="C63" s="362"/>
      <c r="D63" s="139"/>
      <c r="E63" s="138"/>
    </row>
    <row r="64" spans="2:5" ht="10.199999999999999" customHeight="1" x14ac:dyDescent="0.3">
      <c r="B64" s="363" t="s">
        <v>267</v>
      </c>
      <c r="C64" s="363"/>
      <c r="D64" s="137">
        <f>D62*15%</f>
        <v>955800.75</v>
      </c>
      <c r="E64" s="140"/>
    </row>
    <row r="65" spans="2:5" ht="15" customHeight="1" x14ac:dyDescent="0.3">
      <c r="B65" s="363"/>
      <c r="C65" s="363"/>
      <c r="D65" s="137"/>
      <c r="E65" s="140"/>
    </row>
    <row r="66" spans="2:5" ht="18" customHeight="1" x14ac:dyDescent="0.3">
      <c r="B66" s="363" t="s">
        <v>205</v>
      </c>
      <c r="C66" s="363"/>
      <c r="D66" s="137">
        <f>D62+D64</f>
        <v>7327805.75</v>
      </c>
      <c r="E66" s="141"/>
    </row>
    <row r="67" spans="2:5" ht="18" customHeight="1" x14ac:dyDescent="0.3">
      <c r="D67" s="146"/>
    </row>
    <row r="68" spans="2:5" ht="18" customHeight="1" x14ac:dyDescent="0.3">
      <c r="C68" s="277"/>
      <c r="D68" s="146"/>
    </row>
    <row r="69" spans="2:5" ht="18" customHeight="1" x14ac:dyDescent="0.3">
      <c r="D69" s="146"/>
    </row>
    <row r="71" spans="2:5" ht="18" customHeight="1" x14ac:dyDescent="0.3">
      <c r="D71" s="146"/>
    </row>
  </sheetData>
  <mergeCells count="25">
    <mergeCell ref="B63:C63"/>
    <mergeCell ref="B45:C45"/>
    <mergeCell ref="B47:C47"/>
    <mergeCell ref="B52:C52"/>
    <mergeCell ref="B53:C53"/>
    <mergeCell ref="B54:C54"/>
    <mergeCell ref="B55:C55"/>
    <mergeCell ref="B57:C57"/>
    <mergeCell ref="B56:C56"/>
    <mergeCell ref="B6:B7"/>
    <mergeCell ref="C6:C7"/>
    <mergeCell ref="D6:D7"/>
    <mergeCell ref="B66:C66"/>
    <mergeCell ref="B65:C65"/>
    <mergeCell ref="B49:C49"/>
    <mergeCell ref="B64:C64"/>
    <mergeCell ref="B60:C60"/>
    <mergeCell ref="B62:C62"/>
    <mergeCell ref="B51:C51"/>
    <mergeCell ref="B58:C58"/>
    <mergeCell ref="B48:C48"/>
    <mergeCell ref="B46:C46"/>
    <mergeCell ref="B50:C50"/>
    <mergeCell ref="B59:C59"/>
    <mergeCell ref="B61:C61"/>
  </mergeCells>
  <pageMargins left="0.7" right="0.7" top="0.75" bottom="0.75" header="0.3" footer="0.3"/>
  <pageSetup paperSize="9" scale="9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B1:P122"/>
  <sheetViews>
    <sheetView showGridLines="0" view="pageBreakPreview" zoomScaleSheetLayoutView="100" workbookViewId="0">
      <selection activeCell="B72" sqref="B72:G72"/>
    </sheetView>
  </sheetViews>
  <sheetFormatPr defaultColWidth="8.88671875" defaultRowHeight="13.2" x14ac:dyDescent="0.3"/>
  <cols>
    <col min="1" max="1" width="0.77734375" style="13" customWidth="1"/>
    <col min="2" max="2" width="7.109375" style="13" customWidth="1"/>
    <col min="3" max="3" width="9.44140625" style="13" customWidth="1"/>
    <col min="4" max="4" width="33.6640625" style="13" customWidth="1"/>
    <col min="5" max="5" width="8.44140625" style="62" customWidth="1"/>
    <col min="6" max="6" width="10.5546875" style="62" customWidth="1"/>
    <col min="7" max="7" width="12" style="62" customWidth="1"/>
    <col min="8" max="8" width="15.6640625" style="62" customWidth="1"/>
    <col min="9" max="9" width="1.33203125" style="98" customWidth="1"/>
    <col min="10" max="10" width="8.88671875" style="13"/>
    <col min="11" max="11" width="10.5546875" style="13" bestFit="1" customWidth="1"/>
    <col min="12" max="12" width="11.5546875" style="13" customWidth="1"/>
    <col min="13" max="13" width="8.88671875" style="13" customWidth="1"/>
    <col min="14" max="14" width="19.6640625" style="269" customWidth="1"/>
    <col min="15" max="15" width="0" style="13" hidden="1" customWidth="1"/>
    <col min="16" max="16384" width="8.88671875" style="13"/>
  </cols>
  <sheetData>
    <row r="1" spans="2:16" x14ac:dyDescent="0.3">
      <c r="B1" s="133" t="str">
        <f>'P&amp;G - Section 1'!B1</f>
        <v>OR TAMBO DISTRICT MUNICIPALITY</v>
      </c>
      <c r="I1" s="426"/>
    </row>
    <row r="2" spans="2:16" ht="13.2" customHeight="1" x14ac:dyDescent="0.3">
      <c r="B2" s="276" t="str">
        <f>'P&amp;G - Section 1'!B2</f>
        <v>KSD LOCAL MUNICIPALITY</v>
      </c>
      <c r="C2" s="149"/>
      <c r="H2" s="301" t="str">
        <f>'P&amp;G - Section 1'!H2</f>
        <v>Contract No. ORTDM SCMU 22-25/26</v>
      </c>
      <c r="I2" s="426"/>
    </row>
    <row r="3" spans="2:16" x14ac:dyDescent="0.3">
      <c r="B3" s="254" t="str">
        <f>'P&amp;G - Section 1'!B3</f>
        <v>MNCWASA WATER SUPPLY PHASE 1</v>
      </c>
      <c r="H3" s="301" t="s">
        <v>32</v>
      </c>
      <c r="I3" s="426"/>
    </row>
    <row r="4" spans="2:16" s="52" customFormat="1" ht="6" thickBot="1" x14ac:dyDescent="0.35">
      <c r="B4" s="150"/>
      <c r="E4" s="63"/>
      <c r="F4" s="63"/>
      <c r="G4" s="63"/>
      <c r="H4" s="63"/>
      <c r="I4" s="427"/>
      <c r="N4" s="270"/>
    </row>
    <row r="5" spans="2:16" s="12" customFormat="1" ht="15" customHeight="1" thickTop="1" x14ac:dyDescent="0.3">
      <c r="B5" s="369" t="s">
        <v>211</v>
      </c>
      <c r="C5" s="377" t="s">
        <v>0</v>
      </c>
      <c r="D5" s="377" t="s">
        <v>1</v>
      </c>
      <c r="E5" s="377" t="s">
        <v>2</v>
      </c>
      <c r="F5" s="375" t="s">
        <v>212</v>
      </c>
      <c r="G5" s="377" t="s">
        <v>3</v>
      </c>
      <c r="H5" s="415" t="s">
        <v>213</v>
      </c>
      <c r="I5" s="421"/>
      <c r="J5" s="68"/>
      <c r="N5" s="271"/>
    </row>
    <row r="6" spans="2:16" s="12" customFormat="1" ht="15" customHeight="1" thickBot="1" x14ac:dyDescent="0.35">
      <c r="B6" s="370"/>
      <c r="C6" s="378"/>
      <c r="D6" s="378"/>
      <c r="E6" s="378"/>
      <c r="F6" s="376"/>
      <c r="G6" s="378"/>
      <c r="H6" s="416"/>
      <c r="I6" s="421"/>
      <c r="J6" s="68"/>
      <c r="N6" s="271"/>
    </row>
    <row r="7" spans="2:16" s="193" customFormat="1" ht="13.8" thickTop="1" x14ac:dyDescent="0.3">
      <c r="B7" s="151"/>
      <c r="C7" s="61"/>
      <c r="D7" s="194" t="s">
        <v>434</v>
      </c>
      <c r="E7" s="64"/>
      <c r="F7" s="86"/>
      <c r="G7" s="64"/>
      <c r="H7" s="417"/>
      <c r="I7" s="422"/>
      <c r="N7" s="272"/>
    </row>
    <row r="8" spans="2:16" s="181" customFormat="1" ht="39.6" x14ac:dyDescent="0.3">
      <c r="B8" s="226">
        <v>2</v>
      </c>
      <c r="C8" s="194" t="s">
        <v>33</v>
      </c>
      <c r="D8" s="194" t="s">
        <v>34</v>
      </c>
      <c r="E8" s="55"/>
      <c r="F8" s="116"/>
      <c r="G8" s="153"/>
      <c r="H8" s="417"/>
      <c r="I8" s="423"/>
      <c r="N8" s="273"/>
    </row>
    <row r="9" spans="2:16" s="181" customFormat="1" x14ac:dyDescent="0.3">
      <c r="B9" s="154"/>
      <c r="C9" s="53"/>
      <c r="D9" s="53"/>
      <c r="E9" s="53"/>
      <c r="F9" s="157"/>
      <c r="G9" s="153"/>
      <c r="H9" s="417"/>
      <c r="I9" s="423"/>
      <c r="N9" s="273"/>
    </row>
    <row r="10" spans="2:16" s="181" customFormat="1" x14ac:dyDescent="0.3">
      <c r="B10" s="154">
        <v>2.1</v>
      </c>
      <c r="C10" s="53"/>
      <c r="D10" s="164" t="s">
        <v>35</v>
      </c>
      <c r="E10" s="55"/>
      <c r="F10" s="116"/>
      <c r="G10" s="153"/>
      <c r="H10" s="417"/>
      <c r="I10" s="423"/>
      <c r="N10" s="273"/>
    </row>
    <row r="11" spans="2:16" s="181" customFormat="1" x14ac:dyDescent="0.3">
      <c r="B11" s="154"/>
      <c r="C11" s="53"/>
      <c r="D11" s="53"/>
      <c r="E11" s="53"/>
      <c r="F11" s="157"/>
      <c r="G11" s="153"/>
      <c r="H11" s="417"/>
      <c r="I11" s="423"/>
      <c r="N11" s="273"/>
    </row>
    <row r="12" spans="2:16" s="181" customFormat="1" ht="39.6" x14ac:dyDescent="0.3">
      <c r="B12" s="154" t="s">
        <v>36</v>
      </c>
      <c r="C12" s="53" t="s">
        <v>37</v>
      </c>
      <c r="D12" s="53" t="s">
        <v>38</v>
      </c>
      <c r="E12" s="55" t="s">
        <v>16</v>
      </c>
      <c r="F12" s="88">
        <v>6500</v>
      </c>
      <c r="G12" s="120"/>
      <c r="H12" s="417"/>
      <c r="I12" s="424"/>
      <c r="K12" s="404"/>
      <c r="L12" s="404"/>
      <c r="M12" s="404"/>
      <c r="N12" s="405"/>
      <c r="O12" s="404"/>
      <c r="P12" s="404"/>
    </row>
    <row r="13" spans="2:16" s="181" customFormat="1" x14ac:dyDescent="0.3">
      <c r="B13" s="154"/>
      <c r="C13" s="53"/>
      <c r="D13" s="53"/>
      <c r="E13" s="53"/>
      <c r="F13" s="87"/>
      <c r="G13" s="120"/>
      <c r="H13" s="417"/>
      <c r="I13" s="423"/>
      <c r="K13" s="404"/>
      <c r="L13" s="404"/>
      <c r="M13" s="404"/>
      <c r="N13" s="405"/>
      <c r="O13" s="404"/>
      <c r="P13" s="404"/>
    </row>
    <row r="14" spans="2:16" s="181" customFormat="1" ht="26.4" x14ac:dyDescent="0.3">
      <c r="B14" s="154" t="s">
        <v>39</v>
      </c>
      <c r="C14" s="53" t="s">
        <v>151</v>
      </c>
      <c r="D14" s="158" t="s">
        <v>40</v>
      </c>
      <c r="E14" s="55"/>
      <c r="F14" s="87"/>
      <c r="G14" s="120"/>
      <c r="H14" s="417"/>
      <c r="I14" s="423"/>
      <c r="K14" s="404"/>
      <c r="L14" s="404"/>
      <c r="M14" s="404"/>
      <c r="N14" s="405"/>
      <c r="O14" s="404"/>
      <c r="P14" s="404"/>
    </row>
    <row r="15" spans="2:16" s="181" customFormat="1" ht="14.4" customHeight="1" x14ac:dyDescent="0.3">
      <c r="B15" s="154"/>
      <c r="C15" s="53"/>
      <c r="D15" s="53"/>
      <c r="E15" s="53"/>
      <c r="F15" s="87"/>
      <c r="G15" s="120"/>
      <c r="H15" s="417"/>
      <c r="I15" s="423"/>
      <c r="K15" s="406"/>
      <c r="L15" s="406"/>
      <c r="M15" s="406"/>
      <c r="N15" s="407"/>
      <c r="O15" s="406"/>
      <c r="P15" s="404"/>
    </row>
    <row r="16" spans="2:16" s="181" customFormat="1" ht="14.4" x14ac:dyDescent="0.3">
      <c r="B16" s="154" t="s">
        <v>41</v>
      </c>
      <c r="C16" s="53" t="s">
        <v>42</v>
      </c>
      <c r="D16" s="53" t="s">
        <v>43</v>
      </c>
      <c r="E16" s="55" t="s">
        <v>44</v>
      </c>
      <c r="F16" s="87">
        <v>5</v>
      </c>
      <c r="G16" s="120"/>
      <c r="H16" s="417"/>
      <c r="I16" s="424"/>
      <c r="K16" s="408"/>
      <c r="L16" s="409"/>
      <c r="M16" s="408"/>
      <c r="N16" s="410"/>
      <c r="O16" s="411"/>
      <c r="P16" s="404"/>
    </row>
    <row r="17" spans="2:16" s="181" customFormat="1" ht="15.6" customHeight="1" x14ac:dyDescent="0.3">
      <c r="B17" s="154"/>
      <c r="C17" s="53"/>
      <c r="D17" s="53"/>
      <c r="E17" s="53"/>
      <c r="F17" s="88"/>
      <c r="G17" s="120"/>
      <c r="H17" s="417"/>
      <c r="I17" s="423"/>
      <c r="K17" s="408"/>
      <c r="L17" s="409"/>
      <c r="M17" s="408"/>
      <c r="N17" s="410"/>
      <c r="O17" s="411"/>
      <c r="P17" s="404"/>
    </row>
    <row r="18" spans="2:16" s="181" customFormat="1" ht="39.6" x14ac:dyDescent="0.3">
      <c r="B18" s="154" t="s">
        <v>139</v>
      </c>
      <c r="C18" s="53" t="s">
        <v>46</v>
      </c>
      <c r="D18" s="53" t="s">
        <v>133</v>
      </c>
      <c r="E18" s="55" t="s">
        <v>152</v>
      </c>
      <c r="F18" s="88">
        <f>F12*0.6*0.15</f>
        <v>585</v>
      </c>
      <c r="G18" s="120"/>
      <c r="H18" s="417"/>
      <c r="I18" s="424"/>
      <c r="K18" s="408"/>
      <c r="L18" s="409"/>
      <c r="M18" s="408"/>
      <c r="N18" s="410"/>
      <c r="O18" s="411"/>
      <c r="P18" s="404"/>
    </row>
    <row r="19" spans="2:16" s="181" customFormat="1" ht="15" customHeight="1" x14ac:dyDescent="0.3">
      <c r="B19" s="154"/>
      <c r="C19" s="53"/>
      <c r="D19" s="53"/>
      <c r="E19" s="53"/>
      <c r="F19" s="88"/>
      <c r="G19" s="120"/>
      <c r="H19" s="417"/>
      <c r="I19" s="423"/>
      <c r="K19" s="408"/>
      <c r="L19" s="409"/>
      <c r="M19" s="408"/>
      <c r="N19" s="410"/>
      <c r="O19" s="412"/>
      <c r="P19" s="404"/>
    </row>
    <row r="20" spans="2:16" s="181" customFormat="1" ht="52.8" x14ac:dyDescent="0.3">
      <c r="B20" s="154" t="s">
        <v>140</v>
      </c>
      <c r="C20" s="53" t="s">
        <v>48</v>
      </c>
      <c r="D20" s="159" t="s">
        <v>49</v>
      </c>
      <c r="E20" s="89"/>
      <c r="F20" s="90"/>
      <c r="G20" s="160"/>
      <c r="H20" s="417"/>
      <c r="I20" s="425"/>
      <c r="K20" s="408"/>
      <c r="L20" s="409"/>
      <c r="M20" s="408"/>
      <c r="N20" s="410"/>
      <c r="O20" s="412"/>
      <c r="P20" s="404"/>
    </row>
    <row r="21" spans="2:16" s="181" customFormat="1" ht="24.75" customHeight="1" x14ac:dyDescent="0.3">
      <c r="B21" s="154"/>
      <c r="C21" s="161"/>
      <c r="D21" s="162"/>
      <c r="E21" s="89"/>
      <c r="F21" s="90"/>
      <c r="G21" s="160"/>
      <c r="H21" s="417"/>
      <c r="I21" s="425"/>
      <c r="K21" s="408"/>
      <c r="L21" s="409"/>
      <c r="M21" s="408"/>
      <c r="N21" s="410"/>
      <c r="O21" s="412"/>
      <c r="P21" s="404"/>
    </row>
    <row r="22" spans="2:16" s="181" customFormat="1" ht="14.4" x14ac:dyDescent="0.3">
      <c r="B22" s="154" t="s">
        <v>141</v>
      </c>
      <c r="C22" s="161"/>
      <c r="D22" s="162" t="s">
        <v>134</v>
      </c>
      <c r="E22" s="89" t="s">
        <v>50</v>
      </c>
      <c r="F22" s="90">
        <v>5</v>
      </c>
      <c r="G22" s="160"/>
      <c r="H22" s="417"/>
      <c r="I22" s="424"/>
      <c r="K22" s="408"/>
      <c r="L22" s="409"/>
      <c r="M22" s="408"/>
      <c r="N22" s="410"/>
      <c r="O22" s="404"/>
      <c r="P22" s="404"/>
    </row>
    <row r="23" spans="2:16" s="181" customFormat="1" ht="14.4" x14ac:dyDescent="0.3">
      <c r="B23" s="154"/>
      <c r="C23" s="161"/>
      <c r="D23" s="162"/>
      <c r="E23" s="89"/>
      <c r="F23" s="90"/>
      <c r="G23" s="160"/>
      <c r="H23" s="417"/>
      <c r="I23" s="425"/>
      <c r="K23" s="408"/>
      <c r="L23" s="409"/>
      <c r="M23" s="408"/>
      <c r="N23" s="410"/>
      <c r="O23" s="404"/>
      <c r="P23" s="404"/>
    </row>
    <row r="24" spans="2:16" s="181" customFormat="1" ht="14.4" x14ac:dyDescent="0.3">
      <c r="B24" s="154" t="s">
        <v>142</v>
      </c>
      <c r="C24" s="161"/>
      <c r="D24" s="162" t="s">
        <v>135</v>
      </c>
      <c r="E24" s="89" t="s">
        <v>50</v>
      </c>
      <c r="F24" s="90">
        <v>10</v>
      </c>
      <c r="G24" s="160"/>
      <c r="H24" s="417"/>
      <c r="I24" s="424"/>
      <c r="K24" s="408"/>
      <c r="L24" s="409"/>
      <c r="M24" s="408"/>
      <c r="N24" s="410"/>
      <c r="O24" s="404"/>
      <c r="P24" s="404"/>
    </row>
    <row r="25" spans="2:16" s="181" customFormat="1" ht="14.4" x14ac:dyDescent="0.3">
      <c r="B25" s="154"/>
      <c r="C25" s="161"/>
      <c r="D25" s="162"/>
      <c r="E25" s="89"/>
      <c r="F25" s="90"/>
      <c r="G25" s="160"/>
      <c r="H25" s="417"/>
      <c r="I25" s="425"/>
      <c r="K25" s="408"/>
      <c r="L25" s="409"/>
      <c r="M25" s="408"/>
      <c r="N25" s="410"/>
      <c r="O25" s="404"/>
      <c r="P25" s="404"/>
    </row>
    <row r="26" spans="2:16" s="181" customFormat="1" ht="14.4" x14ac:dyDescent="0.3">
      <c r="B26" s="154" t="s">
        <v>143</v>
      </c>
      <c r="C26" s="161"/>
      <c r="D26" s="162" t="s">
        <v>136</v>
      </c>
      <c r="E26" s="89" t="s">
        <v>137</v>
      </c>
      <c r="F26" s="90">
        <v>1</v>
      </c>
      <c r="G26" s="160"/>
      <c r="H26" s="417"/>
      <c r="I26" s="424"/>
      <c r="K26" s="408"/>
      <c r="L26" s="409"/>
      <c r="M26" s="408"/>
      <c r="N26" s="410"/>
      <c r="O26" s="404"/>
      <c r="P26" s="404"/>
    </row>
    <row r="27" spans="2:16" s="181" customFormat="1" ht="14.4" x14ac:dyDescent="0.3">
      <c r="B27" s="154"/>
      <c r="C27" s="161"/>
      <c r="D27" s="162"/>
      <c r="E27" s="89"/>
      <c r="F27" s="90"/>
      <c r="G27" s="91"/>
      <c r="H27" s="417"/>
      <c r="I27" s="425"/>
      <c r="K27" s="408"/>
      <c r="L27" s="409"/>
      <c r="M27" s="408"/>
      <c r="N27" s="410"/>
      <c r="O27" s="404"/>
      <c r="P27" s="404"/>
    </row>
    <row r="28" spans="2:16" s="181" customFormat="1" ht="14.4" x14ac:dyDescent="0.3">
      <c r="B28" s="154"/>
      <c r="C28" s="161"/>
      <c r="D28" s="162"/>
      <c r="E28" s="89"/>
      <c r="F28" s="90"/>
      <c r="G28" s="91"/>
      <c r="H28" s="417"/>
      <c r="I28" s="425"/>
      <c r="K28" s="408"/>
      <c r="L28" s="409"/>
      <c r="M28" s="408"/>
      <c r="N28" s="410"/>
      <c r="O28" s="404"/>
      <c r="P28" s="404"/>
    </row>
    <row r="29" spans="2:16" s="181" customFormat="1" ht="14.4" x14ac:dyDescent="0.3">
      <c r="B29" s="154"/>
      <c r="C29" s="161"/>
      <c r="D29" s="162"/>
      <c r="E29" s="89"/>
      <c r="F29" s="87"/>
      <c r="G29" s="75"/>
      <c r="H29" s="417"/>
      <c r="I29" s="423"/>
      <c r="K29" s="408"/>
      <c r="L29" s="409"/>
      <c r="M29" s="408"/>
      <c r="N29" s="410"/>
      <c r="O29" s="404"/>
      <c r="P29" s="404"/>
    </row>
    <row r="30" spans="2:16" s="181" customFormat="1" ht="14.4" x14ac:dyDescent="0.3">
      <c r="B30" s="154"/>
      <c r="C30" s="53"/>
      <c r="D30" s="53"/>
      <c r="E30" s="55"/>
      <c r="F30" s="87"/>
      <c r="G30" s="75"/>
      <c r="H30" s="417"/>
      <c r="I30" s="423"/>
      <c r="K30" s="408"/>
      <c r="L30" s="409"/>
      <c r="M30" s="408"/>
      <c r="N30" s="410"/>
      <c r="O30" s="404"/>
      <c r="P30" s="404"/>
    </row>
    <row r="31" spans="2:16" s="181" customFormat="1" ht="19.2" customHeight="1" thickBot="1" x14ac:dyDescent="0.35">
      <c r="B31" s="483" t="s">
        <v>4</v>
      </c>
      <c r="C31" s="484"/>
      <c r="D31" s="484"/>
      <c r="E31" s="484"/>
      <c r="F31" s="484"/>
      <c r="G31" s="485"/>
      <c r="H31" s="418"/>
      <c r="I31" s="420"/>
      <c r="K31" s="408"/>
      <c r="L31" s="409"/>
      <c r="M31" s="408"/>
      <c r="N31" s="410"/>
      <c r="O31" s="404"/>
      <c r="P31" s="404"/>
    </row>
    <row r="32" spans="2:16" s="181" customFormat="1" ht="7.8" customHeight="1" thickTop="1" x14ac:dyDescent="0.3">
      <c r="B32" s="196"/>
      <c r="C32" s="196"/>
      <c r="D32" s="196"/>
      <c r="E32" s="92"/>
      <c r="F32" s="92"/>
      <c r="G32" s="93"/>
      <c r="H32" s="329"/>
      <c r="I32" s="419"/>
      <c r="K32" s="408"/>
      <c r="L32" s="409"/>
      <c r="M32" s="408"/>
      <c r="N32" s="413"/>
      <c r="O32" s="404"/>
      <c r="P32" s="404"/>
    </row>
    <row r="33" spans="5:16" s="181" customFormat="1" ht="14.4" x14ac:dyDescent="0.3">
      <c r="E33" s="73"/>
      <c r="F33" s="73"/>
      <c r="G33" s="94"/>
      <c r="H33" s="94"/>
      <c r="I33" s="106"/>
      <c r="K33" s="408"/>
      <c r="L33" s="409"/>
      <c r="M33" s="408"/>
      <c r="N33" s="413"/>
      <c r="O33" s="404"/>
      <c r="P33" s="404"/>
    </row>
    <row r="34" spans="5:16" s="181" customFormat="1" x14ac:dyDescent="0.3">
      <c r="E34" s="73"/>
      <c r="F34" s="73"/>
      <c r="G34" s="94"/>
      <c r="H34" s="94"/>
      <c r="I34" s="106"/>
      <c r="K34" s="404"/>
      <c r="L34" s="404"/>
      <c r="M34" s="404"/>
      <c r="N34" s="405"/>
      <c r="O34" s="404"/>
      <c r="P34" s="404"/>
    </row>
    <row r="35" spans="5:16" s="181" customFormat="1" x14ac:dyDescent="0.3">
      <c r="E35" s="73"/>
      <c r="F35" s="73"/>
      <c r="G35" s="94"/>
      <c r="H35" s="94"/>
      <c r="I35" s="106"/>
      <c r="K35" s="404"/>
      <c r="L35" s="404"/>
      <c r="M35" s="414"/>
      <c r="N35" s="405"/>
      <c r="O35" s="404"/>
      <c r="P35" s="404"/>
    </row>
    <row r="36" spans="5:16" s="181" customFormat="1" x14ac:dyDescent="0.3">
      <c r="E36" s="73"/>
      <c r="F36" s="73"/>
      <c r="G36" s="94"/>
      <c r="H36" s="94"/>
      <c r="I36" s="106"/>
      <c r="K36" s="404"/>
      <c r="L36" s="404"/>
      <c r="M36" s="404"/>
      <c r="N36" s="405"/>
      <c r="O36" s="404"/>
      <c r="P36" s="404"/>
    </row>
    <row r="37" spans="5:16" s="181" customFormat="1" x14ac:dyDescent="0.3">
      <c r="E37" s="73"/>
      <c r="F37" s="73"/>
      <c r="G37" s="94"/>
      <c r="H37" s="94"/>
      <c r="I37" s="106"/>
      <c r="N37" s="273"/>
    </row>
    <row r="38" spans="5:16" s="181" customFormat="1" x14ac:dyDescent="0.3">
      <c r="E38" s="73"/>
      <c r="F38" s="73"/>
      <c r="G38" s="94"/>
      <c r="H38" s="94"/>
      <c r="I38" s="106"/>
      <c r="N38" s="273"/>
    </row>
    <row r="39" spans="5:16" s="181" customFormat="1" x14ac:dyDescent="0.3">
      <c r="E39" s="73"/>
      <c r="F39" s="73"/>
      <c r="G39" s="94"/>
      <c r="H39" s="94"/>
      <c r="I39" s="106"/>
      <c r="N39" s="273"/>
    </row>
    <row r="40" spans="5:16" s="181" customFormat="1" x14ac:dyDescent="0.3">
      <c r="E40" s="73"/>
      <c r="F40" s="73"/>
      <c r="G40" s="94"/>
      <c r="H40" s="94"/>
      <c r="I40" s="106"/>
      <c r="N40" s="273"/>
    </row>
    <row r="41" spans="5:16" s="181" customFormat="1" x14ac:dyDescent="0.3">
      <c r="E41" s="73"/>
      <c r="F41" s="73"/>
      <c r="G41" s="94"/>
      <c r="H41" s="94"/>
      <c r="I41" s="106"/>
      <c r="N41" s="273"/>
    </row>
    <row r="42" spans="5:16" s="181" customFormat="1" x14ac:dyDescent="0.3">
      <c r="E42" s="73"/>
      <c r="F42" s="73"/>
      <c r="G42" s="94"/>
      <c r="H42" s="94"/>
      <c r="I42" s="106"/>
      <c r="N42" s="273"/>
    </row>
    <row r="43" spans="5:16" s="181" customFormat="1" x14ac:dyDescent="0.3">
      <c r="E43" s="73"/>
      <c r="F43" s="73"/>
      <c r="G43" s="94"/>
      <c r="H43" s="94"/>
      <c r="I43" s="106"/>
      <c r="N43" s="273"/>
    </row>
    <row r="44" spans="5:16" s="181" customFormat="1" x14ac:dyDescent="0.3">
      <c r="E44" s="73"/>
      <c r="F44" s="73"/>
      <c r="G44" s="94"/>
      <c r="H44" s="94"/>
      <c r="I44" s="106"/>
      <c r="N44" s="273"/>
    </row>
    <row r="45" spans="5:16" s="181" customFormat="1" x14ac:dyDescent="0.3">
      <c r="E45" s="73"/>
      <c r="F45" s="73"/>
      <c r="G45" s="94"/>
      <c r="H45" s="94"/>
      <c r="I45" s="106"/>
      <c r="N45" s="273"/>
    </row>
    <row r="46" spans="5:16" s="181" customFormat="1" x14ac:dyDescent="0.3">
      <c r="E46" s="73"/>
      <c r="F46" s="73"/>
      <c r="G46" s="94"/>
      <c r="H46" s="94"/>
      <c r="I46" s="106"/>
      <c r="N46" s="273"/>
    </row>
    <row r="47" spans="5:16" s="181" customFormat="1" x14ac:dyDescent="0.3">
      <c r="E47" s="73"/>
      <c r="F47" s="73"/>
      <c r="G47" s="94"/>
      <c r="H47" s="94"/>
      <c r="I47" s="106"/>
      <c r="N47" s="273"/>
    </row>
    <row r="48" spans="5:16" s="181" customFormat="1" x14ac:dyDescent="0.3">
      <c r="E48" s="73"/>
      <c r="F48" s="73"/>
      <c r="G48" s="94"/>
      <c r="H48" s="94"/>
      <c r="I48" s="106"/>
      <c r="N48" s="273"/>
    </row>
    <row r="49" spans="5:14" s="181" customFormat="1" x14ac:dyDescent="0.3">
      <c r="E49" s="73"/>
      <c r="F49" s="73"/>
      <c r="G49" s="94"/>
      <c r="H49" s="94"/>
      <c r="I49" s="106"/>
      <c r="N49" s="273"/>
    </row>
    <row r="50" spans="5:14" s="181" customFormat="1" x14ac:dyDescent="0.3">
      <c r="E50" s="73"/>
      <c r="F50" s="73"/>
      <c r="G50" s="94"/>
      <c r="H50" s="94"/>
      <c r="I50" s="106"/>
      <c r="N50" s="273"/>
    </row>
    <row r="51" spans="5:14" s="181" customFormat="1" x14ac:dyDescent="0.3">
      <c r="E51" s="73"/>
      <c r="F51" s="73"/>
      <c r="G51" s="94"/>
      <c r="H51" s="94"/>
      <c r="I51" s="106"/>
      <c r="N51" s="273"/>
    </row>
    <row r="52" spans="5:14" s="181" customFormat="1" x14ac:dyDescent="0.3">
      <c r="E52" s="73"/>
      <c r="F52" s="73"/>
      <c r="G52" s="94"/>
      <c r="H52" s="94"/>
      <c r="I52" s="106"/>
      <c r="N52" s="273"/>
    </row>
    <row r="53" spans="5:14" s="181" customFormat="1" x14ac:dyDescent="0.3">
      <c r="E53" s="73"/>
      <c r="F53" s="73"/>
      <c r="G53" s="94"/>
      <c r="H53" s="94"/>
      <c r="I53" s="106"/>
      <c r="N53" s="273"/>
    </row>
    <row r="54" spans="5:14" s="181" customFormat="1" x14ac:dyDescent="0.3">
      <c r="E54" s="73"/>
      <c r="F54" s="73"/>
      <c r="G54" s="94"/>
      <c r="H54" s="94"/>
      <c r="I54" s="106"/>
      <c r="N54" s="273"/>
    </row>
    <row r="55" spans="5:14" s="181" customFormat="1" x14ac:dyDescent="0.3">
      <c r="E55" s="73"/>
      <c r="F55" s="73"/>
      <c r="G55" s="94"/>
      <c r="H55" s="94"/>
      <c r="I55" s="106"/>
      <c r="N55" s="273"/>
    </row>
    <row r="56" spans="5:14" s="181" customFormat="1" x14ac:dyDescent="0.3">
      <c r="E56" s="73"/>
      <c r="F56" s="73"/>
      <c r="G56" s="94"/>
      <c r="H56" s="94"/>
      <c r="I56" s="106"/>
      <c r="N56" s="273"/>
    </row>
    <row r="57" spans="5:14" s="181" customFormat="1" x14ac:dyDescent="0.3">
      <c r="E57" s="73"/>
      <c r="F57" s="73"/>
      <c r="G57" s="94"/>
      <c r="H57" s="94"/>
      <c r="I57" s="106"/>
      <c r="N57" s="273"/>
    </row>
    <row r="58" spans="5:14" s="181" customFormat="1" x14ac:dyDescent="0.3">
      <c r="E58" s="73"/>
      <c r="F58" s="73"/>
      <c r="G58" s="94"/>
      <c r="H58" s="94"/>
      <c r="I58" s="106"/>
      <c r="N58" s="273"/>
    </row>
    <row r="59" spans="5:14" s="181" customFormat="1" x14ac:dyDescent="0.3">
      <c r="E59" s="73"/>
      <c r="F59" s="73"/>
      <c r="G59" s="94"/>
      <c r="H59" s="94"/>
      <c r="I59" s="106"/>
      <c r="N59" s="273"/>
    </row>
    <row r="60" spans="5:14" s="181" customFormat="1" x14ac:dyDescent="0.3">
      <c r="E60" s="73"/>
      <c r="F60" s="73"/>
      <c r="G60" s="94"/>
      <c r="H60" s="94"/>
      <c r="I60" s="106"/>
      <c r="N60" s="273"/>
    </row>
    <row r="61" spans="5:14" s="181" customFormat="1" x14ac:dyDescent="0.3">
      <c r="E61" s="73"/>
      <c r="F61" s="73"/>
      <c r="G61" s="94"/>
      <c r="H61" s="94"/>
      <c r="I61" s="106"/>
      <c r="N61" s="273"/>
    </row>
    <row r="62" spans="5:14" s="181" customFormat="1" x14ac:dyDescent="0.3">
      <c r="E62" s="73"/>
      <c r="F62" s="73"/>
      <c r="G62" s="94"/>
      <c r="H62" s="94"/>
      <c r="I62" s="106"/>
      <c r="N62" s="273"/>
    </row>
    <row r="63" spans="5:14" s="181" customFormat="1" x14ac:dyDescent="0.3">
      <c r="E63" s="73"/>
      <c r="F63" s="73"/>
      <c r="G63" s="94"/>
      <c r="H63" s="94"/>
      <c r="I63" s="106"/>
      <c r="N63" s="273"/>
    </row>
    <row r="64" spans="5:14" s="181" customFormat="1" x14ac:dyDescent="0.3">
      <c r="E64" s="73"/>
      <c r="F64" s="73"/>
      <c r="G64" s="94"/>
      <c r="H64" s="94"/>
      <c r="I64" s="106"/>
      <c r="N64" s="273"/>
    </row>
    <row r="65" spans="5:14" s="181" customFormat="1" x14ac:dyDescent="0.3">
      <c r="E65" s="73"/>
      <c r="F65" s="73"/>
      <c r="G65" s="94"/>
      <c r="H65" s="94"/>
      <c r="I65" s="106"/>
      <c r="N65" s="273"/>
    </row>
    <row r="66" spans="5:14" s="181" customFormat="1" x14ac:dyDescent="0.3">
      <c r="E66" s="73"/>
      <c r="F66" s="73"/>
      <c r="G66" s="94"/>
      <c r="H66" s="94"/>
      <c r="I66" s="106"/>
      <c r="N66" s="273"/>
    </row>
    <row r="67" spans="5:14" s="181" customFormat="1" ht="24" customHeight="1" x14ac:dyDescent="0.3">
      <c r="E67" s="73"/>
      <c r="F67" s="73"/>
      <c r="G67" s="94"/>
      <c r="H67" s="94"/>
      <c r="I67" s="106"/>
      <c r="N67" s="273"/>
    </row>
    <row r="68" spans="5:14" s="181" customFormat="1" ht="24" customHeight="1" x14ac:dyDescent="0.3">
      <c r="E68" s="73"/>
      <c r="F68" s="73"/>
      <c r="G68" s="94"/>
      <c r="H68" s="94"/>
      <c r="I68" s="106"/>
      <c r="N68" s="273"/>
    </row>
    <row r="69" spans="5:14" s="181" customFormat="1" x14ac:dyDescent="0.3">
      <c r="E69" s="73"/>
      <c r="F69" s="73"/>
      <c r="G69" s="94"/>
      <c r="H69" s="94"/>
      <c r="I69" s="106"/>
      <c r="N69" s="273"/>
    </row>
    <row r="70" spans="5:14" s="181" customFormat="1" x14ac:dyDescent="0.3">
      <c r="E70" s="73"/>
      <c r="F70" s="73"/>
      <c r="G70" s="94"/>
      <c r="H70" s="94"/>
      <c r="I70" s="106"/>
      <c r="N70" s="273"/>
    </row>
    <row r="71" spans="5:14" s="181" customFormat="1" x14ac:dyDescent="0.3">
      <c r="E71" s="73"/>
      <c r="F71" s="73"/>
      <c r="G71" s="94"/>
      <c r="H71" s="94"/>
      <c r="I71" s="106"/>
      <c r="N71" s="273"/>
    </row>
    <row r="72" spans="5:14" s="181" customFormat="1" x14ac:dyDescent="0.3">
      <c r="E72" s="73"/>
      <c r="F72" s="73"/>
      <c r="G72" s="94"/>
      <c r="H72" s="94"/>
      <c r="I72" s="106"/>
      <c r="N72" s="273"/>
    </row>
    <row r="73" spans="5:14" s="181" customFormat="1" x14ac:dyDescent="0.3">
      <c r="E73" s="73"/>
      <c r="F73" s="73"/>
      <c r="G73" s="94"/>
      <c r="H73" s="94"/>
      <c r="I73" s="106"/>
      <c r="N73" s="273"/>
    </row>
    <row r="74" spans="5:14" s="181" customFormat="1" x14ac:dyDescent="0.3">
      <c r="E74" s="73"/>
      <c r="F74" s="73"/>
      <c r="G74" s="94"/>
      <c r="H74" s="94"/>
      <c r="I74" s="106"/>
      <c r="N74" s="273"/>
    </row>
    <row r="75" spans="5:14" s="181" customFormat="1" x14ac:dyDescent="0.3">
      <c r="E75" s="73"/>
      <c r="F75" s="73"/>
      <c r="G75" s="94"/>
      <c r="H75" s="94"/>
      <c r="I75" s="106"/>
      <c r="N75" s="273"/>
    </row>
    <row r="76" spans="5:14" s="181" customFormat="1" x14ac:dyDescent="0.3">
      <c r="E76" s="73"/>
      <c r="F76" s="73"/>
      <c r="G76" s="94"/>
      <c r="H76" s="94"/>
      <c r="I76" s="106"/>
      <c r="N76" s="273"/>
    </row>
    <row r="77" spans="5:14" s="181" customFormat="1" x14ac:dyDescent="0.3">
      <c r="E77" s="73"/>
      <c r="F77" s="73"/>
      <c r="G77" s="94"/>
      <c r="H77" s="94"/>
      <c r="I77" s="106"/>
      <c r="N77" s="273"/>
    </row>
    <row r="78" spans="5:14" s="181" customFormat="1" x14ac:dyDescent="0.3">
      <c r="E78" s="73"/>
      <c r="F78" s="73"/>
      <c r="G78" s="94"/>
      <c r="H78" s="94"/>
      <c r="I78" s="106"/>
      <c r="N78" s="273"/>
    </row>
    <row r="79" spans="5:14" s="181" customFormat="1" x14ac:dyDescent="0.3">
      <c r="E79" s="73"/>
      <c r="F79" s="73"/>
      <c r="G79" s="94"/>
      <c r="H79" s="94"/>
      <c r="I79" s="106"/>
      <c r="N79" s="273"/>
    </row>
    <row r="80" spans="5:14" s="181" customFormat="1" x14ac:dyDescent="0.3">
      <c r="E80" s="73"/>
      <c r="F80" s="73"/>
      <c r="G80" s="73"/>
      <c r="H80" s="73"/>
      <c r="I80" s="106"/>
      <c r="N80" s="273"/>
    </row>
    <row r="81" spans="5:14" s="181" customFormat="1" x14ac:dyDescent="0.3">
      <c r="E81" s="73"/>
      <c r="F81" s="73"/>
      <c r="G81" s="73"/>
      <c r="H81" s="73"/>
      <c r="I81" s="106"/>
      <c r="N81" s="273"/>
    </row>
    <row r="82" spans="5:14" s="181" customFormat="1" x14ac:dyDescent="0.3">
      <c r="E82" s="73"/>
      <c r="F82" s="73"/>
      <c r="G82" s="73"/>
      <c r="H82" s="73"/>
      <c r="I82" s="106"/>
      <c r="N82" s="273"/>
    </row>
    <row r="83" spans="5:14" s="181" customFormat="1" x14ac:dyDescent="0.3">
      <c r="E83" s="73"/>
      <c r="F83" s="73"/>
      <c r="G83" s="73"/>
      <c r="H83" s="73"/>
      <c r="I83" s="106"/>
      <c r="N83" s="273"/>
    </row>
    <row r="84" spans="5:14" s="181" customFormat="1" x14ac:dyDescent="0.3">
      <c r="E84" s="73"/>
      <c r="F84" s="73"/>
      <c r="G84" s="73"/>
      <c r="H84" s="73"/>
      <c r="I84" s="106"/>
      <c r="N84" s="273"/>
    </row>
    <row r="85" spans="5:14" s="181" customFormat="1" x14ac:dyDescent="0.3">
      <c r="E85" s="73"/>
      <c r="F85" s="73"/>
      <c r="G85" s="73"/>
      <c r="H85" s="73"/>
      <c r="I85" s="106"/>
      <c r="N85" s="273"/>
    </row>
    <row r="86" spans="5:14" s="181" customFormat="1" x14ac:dyDescent="0.3">
      <c r="E86" s="73"/>
      <c r="F86" s="73"/>
      <c r="G86" s="73"/>
      <c r="H86" s="73"/>
      <c r="I86" s="106"/>
      <c r="N86" s="273"/>
    </row>
    <row r="87" spans="5:14" s="181" customFormat="1" x14ac:dyDescent="0.3">
      <c r="E87" s="73"/>
      <c r="F87" s="73"/>
      <c r="G87" s="73"/>
      <c r="H87" s="73"/>
      <c r="I87" s="106"/>
      <c r="N87" s="273"/>
    </row>
    <row r="88" spans="5:14" s="181" customFormat="1" x14ac:dyDescent="0.3">
      <c r="E88" s="73"/>
      <c r="F88" s="73"/>
      <c r="G88" s="73"/>
      <c r="H88" s="73"/>
      <c r="I88" s="106"/>
      <c r="N88" s="273"/>
    </row>
    <row r="89" spans="5:14" s="181" customFormat="1" x14ac:dyDescent="0.3">
      <c r="E89" s="73"/>
      <c r="F89" s="73"/>
      <c r="G89" s="73"/>
      <c r="H89" s="73"/>
      <c r="I89" s="106"/>
      <c r="N89" s="273"/>
    </row>
    <row r="90" spans="5:14" s="181" customFormat="1" x14ac:dyDescent="0.3">
      <c r="E90" s="73"/>
      <c r="F90" s="73"/>
      <c r="G90" s="73"/>
      <c r="H90" s="73"/>
      <c r="I90" s="106"/>
      <c r="N90" s="273"/>
    </row>
    <row r="91" spans="5:14" s="181" customFormat="1" x14ac:dyDescent="0.3">
      <c r="E91" s="73"/>
      <c r="F91" s="73"/>
      <c r="G91" s="73"/>
      <c r="H91" s="73"/>
      <c r="I91" s="106"/>
      <c r="N91" s="273"/>
    </row>
    <row r="92" spans="5:14" s="181" customFormat="1" x14ac:dyDescent="0.3">
      <c r="E92" s="73"/>
      <c r="F92" s="73"/>
      <c r="G92" s="73"/>
      <c r="H92" s="73"/>
      <c r="I92" s="106"/>
      <c r="N92" s="273"/>
    </row>
    <row r="93" spans="5:14" s="181" customFormat="1" x14ac:dyDescent="0.3">
      <c r="E93" s="73"/>
      <c r="F93" s="73"/>
      <c r="G93" s="73"/>
      <c r="H93" s="73"/>
      <c r="I93" s="106"/>
      <c r="N93" s="273"/>
    </row>
    <row r="94" spans="5:14" s="181" customFormat="1" x14ac:dyDescent="0.3">
      <c r="E94" s="73"/>
      <c r="F94" s="73"/>
      <c r="G94" s="73"/>
      <c r="H94" s="73"/>
      <c r="I94" s="106"/>
      <c r="N94" s="273"/>
    </row>
    <row r="95" spans="5:14" s="181" customFormat="1" x14ac:dyDescent="0.3">
      <c r="E95" s="73"/>
      <c r="F95" s="73"/>
      <c r="G95" s="73"/>
      <c r="H95" s="73"/>
      <c r="I95" s="106"/>
      <c r="N95" s="273"/>
    </row>
    <row r="96" spans="5:14" s="181" customFormat="1" x14ac:dyDescent="0.3">
      <c r="E96" s="73"/>
      <c r="F96" s="73"/>
      <c r="G96" s="73"/>
      <c r="H96" s="73"/>
      <c r="I96" s="106"/>
      <c r="N96" s="273"/>
    </row>
    <row r="97" spans="5:14" s="181" customFormat="1" x14ac:dyDescent="0.3">
      <c r="E97" s="73"/>
      <c r="F97" s="73"/>
      <c r="G97" s="73"/>
      <c r="H97" s="73"/>
      <c r="I97" s="106"/>
      <c r="N97" s="273"/>
    </row>
    <row r="98" spans="5:14" s="181" customFormat="1" x14ac:dyDescent="0.3">
      <c r="E98" s="73"/>
      <c r="F98" s="73"/>
      <c r="G98" s="73"/>
      <c r="H98" s="73"/>
      <c r="I98" s="106"/>
      <c r="N98" s="273"/>
    </row>
    <row r="99" spans="5:14" s="181" customFormat="1" x14ac:dyDescent="0.3">
      <c r="E99" s="73"/>
      <c r="F99" s="73"/>
      <c r="G99" s="73"/>
      <c r="H99" s="73"/>
      <c r="I99" s="106"/>
      <c r="N99" s="273"/>
    </row>
    <row r="100" spans="5:14" s="181" customFormat="1" x14ac:dyDescent="0.3">
      <c r="E100" s="73"/>
      <c r="F100" s="73"/>
      <c r="G100" s="73"/>
      <c r="H100" s="73"/>
      <c r="I100" s="106"/>
      <c r="N100" s="273"/>
    </row>
    <row r="101" spans="5:14" s="181" customFormat="1" x14ac:dyDescent="0.3">
      <c r="E101" s="73"/>
      <c r="F101" s="73"/>
      <c r="G101" s="73"/>
      <c r="H101" s="73"/>
      <c r="I101" s="106"/>
      <c r="N101" s="273"/>
    </row>
    <row r="102" spans="5:14" s="181" customFormat="1" x14ac:dyDescent="0.3">
      <c r="E102" s="73"/>
      <c r="F102" s="73"/>
      <c r="G102" s="73"/>
      <c r="H102" s="73"/>
      <c r="I102" s="106"/>
      <c r="N102" s="273"/>
    </row>
    <row r="103" spans="5:14" s="181" customFormat="1" x14ac:dyDescent="0.3">
      <c r="E103" s="73"/>
      <c r="F103" s="73"/>
      <c r="G103" s="73"/>
      <c r="H103" s="73"/>
      <c r="I103" s="106"/>
      <c r="N103" s="273"/>
    </row>
    <row r="104" spans="5:14" s="181" customFormat="1" x14ac:dyDescent="0.3">
      <c r="E104" s="73"/>
      <c r="F104" s="73"/>
      <c r="G104" s="73"/>
      <c r="H104" s="73"/>
      <c r="I104" s="106"/>
      <c r="N104" s="273"/>
    </row>
    <row r="105" spans="5:14" s="181" customFormat="1" x14ac:dyDescent="0.3">
      <c r="E105" s="73"/>
      <c r="F105" s="73"/>
      <c r="G105" s="73"/>
      <c r="H105" s="73"/>
      <c r="I105" s="106"/>
      <c r="N105" s="273"/>
    </row>
    <row r="106" spans="5:14" s="181" customFormat="1" x14ac:dyDescent="0.3">
      <c r="E106" s="73"/>
      <c r="F106" s="73"/>
      <c r="G106" s="73"/>
      <c r="H106" s="73"/>
      <c r="I106" s="106"/>
      <c r="N106" s="273"/>
    </row>
    <row r="107" spans="5:14" s="181" customFormat="1" x14ac:dyDescent="0.3">
      <c r="E107" s="73"/>
      <c r="F107" s="73"/>
      <c r="G107" s="73"/>
      <c r="H107" s="73"/>
      <c r="I107" s="106"/>
      <c r="N107" s="273"/>
    </row>
    <row r="108" spans="5:14" s="181" customFormat="1" x14ac:dyDescent="0.3">
      <c r="E108" s="73"/>
      <c r="F108" s="73"/>
      <c r="G108" s="73"/>
      <c r="H108" s="73"/>
      <c r="I108" s="106"/>
      <c r="N108" s="273"/>
    </row>
    <row r="109" spans="5:14" s="181" customFormat="1" x14ac:dyDescent="0.3">
      <c r="E109" s="73"/>
      <c r="F109" s="73"/>
      <c r="G109" s="73"/>
      <c r="H109" s="73"/>
      <c r="I109" s="106"/>
      <c r="N109" s="273"/>
    </row>
    <row r="110" spans="5:14" s="181" customFormat="1" x14ac:dyDescent="0.3">
      <c r="E110" s="73"/>
      <c r="F110" s="73"/>
      <c r="G110" s="73"/>
      <c r="H110" s="73"/>
      <c r="I110" s="106"/>
      <c r="N110" s="273"/>
    </row>
    <row r="111" spans="5:14" s="181" customFormat="1" x14ac:dyDescent="0.3">
      <c r="E111" s="73"/>
      <c r="F111" s="73"/>
      <c r="G111" s="73"/>
      <c r="H111" s="73"/>
      <c r="I111" s="106"/>
      <c r="N111" s="273"/>
    </row>
    <row r="112" spans="5:14" s="181" customFormat="1" x14ac:dyDescent="0.3">
      <c r="E112" s="73"/>
      <c r="F112" s="73"/>
      <c r="G112" s="73"/>
      <c r="H112" s="73"/>
      <c r="I112" s="106"/>
      <c r="N112" s="273"/>
    </row>
    <row r="113" spans="5:14" s="181" customFormat="1" x14ac:dyDescent="0.3">
      <c r="E113" s="73"/>
      <c r="F113" s="73"/>
      <c r="G113" s="73"/>
      <c r="H113" s="73"/>
      <c r="I113" s="106"/>
      <c r="N113" s="273"/>
    </row>
    <row r="114" spans="5:14" s="181" customFormat="1" x14ac:dyDescent="0.3">
      <c r="E114" s="73"/>
      <c r="F114" s="73"/>
      <c r="G114" s="73"/>
      <c r="H114" s="73"/>
      <c r="I114" s="106"/>
      <c r="N114" s="273"/>
    </row>
    <row r="115" spans="5:14" s="181" customFormat="1" x14ac:dyDescent="0.3">
      <c r="E115" s="73"/>
      <c r="F115" s="73"/>
      <c r="G115" s="73"/>
      <c r="H115" s="73"/>
      <c r="I115" s="106"/>
      <c r="N115" s="273"/>
    </row>
    <row r="116" spans="5:14" s="181" customFormat="1" x14ac:dyDescent="0.3">
      <c r="E116" s="73"/>
      <c r="F116" s="73"/>
      <c r="G116" s="73"/>
      <c r="H116" s="73"/>
      <c r="I116" s="106"/>
      <c r="N116" s="273"/>
    </row>
    <row r="117" spans="5:14" s="181" customFormat="1" x14ac:dyDescent="0.3">
      <c r="E117" s="73"/>
      <c r="F117" s="73"/>
      <c r="G117" s="73"/>
      <c r="H117" s="73"/>
      <c r="I117" s="106"/>
      <c r="N117" s="273"/>
    </row>
    <row r="118" spans="5:14" s="181" customFormat="1" x14ac:dyDescent="0.3">
      <c r="E118" s="73"/>
      <c r="F118" s="73"/>
      <c r="G118" s="73"/>
      <c r="H118" s="73"/>
      <c r="I118" s="106"/>
      <c r="N118" s="273"/>
    </row>
    <row r="119" spans="5:14" s="181" customFormat="1" x14ac:dyDescent="0.3">
      <c r="E119" s="73"/>
      <c r="F119" s="73"/>
      <c r="G119" s="73"/>
      <c r="H119" s="73"/>
      <c r="I119" s="106"/>
      <c r="N119" s="273"/>
    </row>
    <row r="120" spans="5:14" s="193" customFormat="1" ht="24.9" customHeight="1" x14ac:dyDescent="0.3">
      <c r="E120" s="95"/>
      <c r="F120" s="95"/>
      <c r="G120" s="95"/>
      <c r="H120" s="95"/>
      <c r="I120" s="107"/>
      <c r="N120" s="272"/>
    </row>
    <row r="121" spans="5:14" s="12" customFormat="1" ht="4.2" x14ac:dyDescent="0.3">
      <c r="E121" s="78"/>
      <c r="F121" s="78"/>
      <c r="G121" s="78"/>
      <c r="H121" s="78"/>
      <c r="I121" s="108"/>
      <c r="N121" s="271"/>
    </row>
    <row r="122" spans="5:14" s="12" customFormat="1" ht="4.2" x14ac:dyDescent="0.3">
      <c r="E122" s="78"/>
      <c r="F122" s="78"/>
      <c r="G122" s="78"/>
      <c r="H122" s="78"/>
      <c r="I122" s="108"/>
      <c r="N122" s="271"/>
    </row>
  </sheetData>
  <mergeCells count="11">
    <mergeCell ref="B31:G31"/>
    <mergeCell ref="O19:O21"/>
    <mergeCell ref="O16:O18"/>
    <mergeCell ref="I5:I6"/>
    <mergeCell ref="H5:H6"/>
    <mergeCell ref="B5:B6"/>
    <mergeCell ref="C5:C6"/>
    <mergeCell ref="D5:D6"/>
    <mergeCell ref="E5:E6"/>
    <mergeCell ref="F5:F6"/>
    <mergeCell ref="G5:G6"/>
  </mergeCells>
  <printOptions horizontalCentered="1"/>
  <pageMargins left="0.39370078740157483" right="0.39370078740157483" top="0.39370078740157483" bottom="0.51181102362204722" header="0.31496062992125984" footer="0.31496062992125984"/>
  <pageSetup paperSize="9" scale="96" fitToWidth="0" fitToHeight="0" orientation="portrait" useFirstPageNumber="1" r:id="rId1"/>
  <headerFooter>
    <oddFooter>&amp;C2.&amp;P</oddFooter>
    <firstFooter>&amp;C1.1&amp;P</first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42"/>
  <sheetViews>
    <sheetView showGridLines="0" view="pageBreakPreview" zoomScaleSheetLayoutView="100" workbookViewId="0">
      <selection activeCell="B72" sqref="B72:G72"/>
    </sheetView>
  </sheetViews>
  <sheetFormatPr defaultColWidth="8.88671875" defaultRowHeight="13.2" x14ac:dyDescent="0.3"/>
  <cols>
    <col min="1" max="1" width="0.88671875" style="5" customWidth="1"/>
    <col min="2" max="2" width="8.77734375" style="5" customWidth="1"/>
    <col min="3" max="3" width="9.44140625" style="5" customWidth="1"/>
    <col min="4" max="4" width="33.6640625" style="5" customWidth="1"/>
    <col min="5" max="5" width="8.44140625" style="62" customWidth="1"/>
    <col min="6" max="6" width="10.5546875" style="62" customWidth="1"/>
    <col min="7" max="7" width="13.88671875" style="62" customWidth="1"/>
    <col min="8" max="8" width="15.6640625" style="62" customWidth="1"/>
    <col min="9" max="9" width="1" style="98" customWidth="1"/>
    <col min="10" max="10" width="8.88671875" style="5"/>
    <col min="11" max="11" width="11.5546875" style="218" bestFit="1" customWidth="1"/>
    <col min="12" max="12" width="11.5546875" style="79" bestFit="1" customWidth="1"/>
    <col min="13" max="16384" width="8.88671875" style="5"/>
  </cols>
  <sheetData>
    <row r="1" spans="1:12" x14ac:dyDescent="0.3">
      <c r="B1" s="7" t="str">
        <f>'P&amp;G - Section 1'!B1</f>
        <v>OR TAMBO DISTRICT MUNICIPALITY</v>
      </c>
    </row>
    <row r="2" spans="1:12" ht="13.2" customHeight="1" x14ac:dyDescent="0.3">
      <c r="B2" s="276" t="str">
        <f>'Site Clearance - Section 2'!B2</f>
        <v>KSD LOCAL MUNICIPALITY</v>
      </c>
      <c r="C2" s="8"/>
      <c r="G2" s="181"/>
      <c r="H2" s="301" t="str">
        <f>'Site Clearance - Section 2'!H2</f>
        <v>Contract No. ORTDM SCMU 22-25/26</v>
      </c>
    </row>
    <row r="3" spans="1:12" x14ac:dyDescent="0.3">
      <c r="B3" s="254" t="str">
        <f>'Site Clearance - Section 2'!B3</f>
        <v>MNCWASA WATER SUPPLY PHASE 1</v>
      </c>
      <c r="H3" s="301" t="s">
        <v>51</v>
      </c>
    </row>
    <row r="4" spans="1:12" s="6" customFormat="1" ht="6" thickBot="1" x14ac:dyDescent="0.35">
      <c r="B4" s="9"/>
      <c r="E4" s="63"/>
      <c r="F4" s="63"/>
      <c r="G4" s="63"/>
      <c r="H4" s="63"/>
      <c r="I4" s="99"/>
      <c r="K4" s="219"/>
      <c r="L4" s="222"/>
    </row>
    <row r="5" spans="1:12" s="12" customFormat="1" ht="15" customHeight="1" thickTop="1" x14ac:dyDescent="0.3">
      <c r="A5" s="439"/>
      <c r="B5" s="434" t="s">
        <v>211</v>
      </c>
      <c r="C5" s="377" t="s">
        <v>0</v>
      </c>
      <c r="D5" s="377" t="s">
        <v>1</v>
      </c>
      <c r="E5" s="377" t="s">
        <v>2</v>
      </c>
      <c r="F5" s="375" t="s">
        <v>212</v>
      </c>
      <c r="G5" s="377" t="s">
        <v>3</v>
      </c>
      <c r="H5" s="415" t="s">
        <v>213</v>
      </c>
      <c r="I5" s="421"/>
      <c r="J5" s="68"/>
      <c r="K5" s="108"/>
      <c r="L5" s="80"/>
    </row>
    <row r="6" spans="1:12" s="12" customFormat="1" ht="15" customHeight="1" thickBot="1" x14ac:dyDescent="0.35">
      <c r="A6" s="439"/>
      <c r="B6" s="435"/>
      <c r="C6" s="378"/>
      <c r="D6" s="378"/>
      <c r="E6" s="378"/>
      <c r="F6" s="376"/>
      <c r="G6" s="378"/>
      <c r="H6" s="416"/>
      <c r="I6" s="421"/>
      <c r="J6" s="68"/>
      <c r="K6" s="108"/>
      <c r="L6" s="80"/>
    </row>
    <row r="7" spans="1:12" s="11" customFormat="1" ht="13.8" thickTop="1" x14ac:dyDescent="0.3">
      <c r="A7" s="440"/>
      <c r="B7" s="436"/>
      <c r="C7" s="44"/>
      <c r="D7" s="25" t="s">
        <v>435</v>
      </c>
      <c r="E7" s="64"/>
      <c r="F7" s="86"/>
      <c r="G7" s="64"/>
      <c r="H7" s="417"/>
      <c r="I7" s="422"/>
      <c r="K7" s="220"/>
      <c r="L7" s="223"/>
    </row>
    <row r="8" spans="1:12" s="28" customFormat="1" ht="39.6" x14ac:dyDescent="0.3">
      <c r="A8" s="441"/>
      <c r="B8" s="437">
        <v>3</v>
      </c>
      <c r="C8" s="18" t="s">
        <v>196</v>
      </c>
      <c r="D8" s="18" t="s">
        <v>195</v>
      </c>
      <c r="E8" s="110"/>
      <c r="F8" s="87"/>
      <c r="G8" s="111"/>
      <c r="H8" s="417"/>
      <c r="I8" s="423"/>
      <c r="K8" s="221"/>
      <c r="L8" s="81"/>
    </row>
    <row r="9" spans="1:12" s="28" customFormat="1" x14ac:dyDescent="0.3">
      <c r="A9" s="441"/>
      <c r="B9" s="438"/>
      <c r="C9" s="19"/>
      <c r="D9" s="18"/>
      <c r="E9" s="110"/>
      <c r="F9" s="87"/>
      <c r="G9" s="112"/>
      <c r="H9" s="417"/>
      <c r="I9" s="423"/>
      <c r="K9" s="221"/>
      <c r="L9" s="81"/>
    </row>
    <row r="10" spans="1:12" s="28" customFormat="1" ht="26.4" x14ac:dyDescent="0.3">
      <c r="A10" s="441"/>
      <c r="B10" s="438">
        <v>3.1</v>
      </c>
      <c r="C10" s="19" t="s">
        <v>52</v>
      </c>
      <c r="D10" s="479" t="s">
        <v>53</v>
      </c>
      <c r="E10" s="110"/>
      <c r="F10" s="87"/>
      <c r="G10" s="111"/>
      <c r="H10" s="417"/>
      <c r="I10" s="423"/>
      <c r="K10" s="221"/>
      <c r="L10" s="81"/>
    </row>
    <row r="11" spans="1:12" s="28" customFormat="1" ht="79.2" x14ac:dyDescent="0.3">
      <c r="A11" s="441"/>
      <c r="B11" s="438" t="s">
        <v>54</v>
      </c>
      <c r="C11" s="110" t="s">
        <v>55</v>
      </c>
      <c r="D11" s="479" t="s">
        <v>194</v>
      </c>
      <c r="E11" s="110"/>
      <c r="F11" s="87"/>
      <c r="G11" s="113"/>
      <c r="H11" s="417"/>
      <c r="I11" s="423"/>
      <c r="K11" s="221"/>
      <c r="L11" s="81"/>
    </row>
    <row r="12" spans="1:12" s="28" customFormat="1" x14ac:dyDescent="0.3">
      <c r="A12" s="441"/>
      <c r="B12" s="438"/>
      <c r="C12" s="110"/>
      <c r="D12" s="480"/>
      <c r="E12" s="110"/>
      <c r="F12" s="87"/>
      <c r="G12" s="114"/>
      <c r="H12" s="417"/>
      <c r="I12" s="423"/>
      <c r="K12" s="221"/>
      <c r="L12" s="81"/>
    </row>
    <row r="13" spans="1:12" s="28" customFormat="1" ht="26.4" x14ac:dyDescent="0.3">
      <c r="A13" s="441"/>
      <c r="B13" s="438" t="s">
        <v>56</v>
      </c>
      <c r="C13" s="110"/>
      <c r="D13" s="479" t="s">
        <v>417</v>
      </c>
      <c r="E13" s="110"/>
      <c r="F13" s="102"/>
      <c r="G13" s="113"/>
      <c r="H13" s="417"/>
      <c r="I13" s="423"/>
      <c r="K13" s="221"/>
      <c r="L13" s="81"/>
    </row>
    <row r="14" spans="1:12" s="28" customFormat="1" x14ac:dyDescent="0.3">
      <c r="A14" s="441"/>
      <c r="B14" s="438"/>
      <c r="C14" s="110"/>
      <c r="D14" s="480"/>
      <c r="E14" s="110"/>
      <c r="F14" s="102"/>
      <c r="G14" s="114"/>
      <c r="H14" s="417"/>
      <c r="I14" s="423"/>
      <c r="K14" s="221"/>
      <c r="L14" s="81"/>
    </row>
    <row r="15" spans="1:12" s="28" customFormat="1" ht="26.4" x14ac:dyDescent="0.3">
      <c r="A15" s="441"/>
      <c r="B15" s="438" t="s">
        <v>57</v>
      </c>
      <c r="C15" s="110"/>
      <c r="D15" s="480" t="s">
        <v>193</v>
      </c>
      <c r="E15" s="115" t="s">
        <v>16</v>
      </c>
      <c r="F15" s="102">
        <v>5900</v>
      </c>
      <c r="G15" s="113"/>
      <c r="H15" s="417"/>
      <c r="I15" s="424"/>
      <c r="K15" s="221"/>
      <c r="L15" s="81"/>
    </row>
    <row r="16" spans="1:12" s="28" customFormat="1" x14ac:dyDescent="0.3">
      <c r="A16" s="441"/>
      <c r="B16" s="438"/>
      <c r="C16" s="110"/>
      <c r="D16" s="480"/>
      <c r="E16" s="115"/>
      <c r="F16" s="102"/>
      <c r="G16" s="113"/>
      <c r="H16" s="417"/>
      <c r="I16" s="423"/>
      <c r="K16" s="221"/>
      <c r="L16" s="81"/>
    </row>
    <row r="17" spans="1:12" s="28" customFormat="1" x14ac:dyDescent="0.3">
      <c r="A17" s="441"/>
      <c r="B17" s="438" t="s">
        <v>58</v>
      </c>
      <c r="C17" s="110"/>
      <c r="D17" s="480" t="s">
        <v>197</v>
      </c>
      <c r="E17" s="115" t="s">
        <v>16</v>
      </c>
      <c r="F17" s="102">
        <v>1100</v>
      </c>
      <c r="G17" s="113"/>
      <c r="H17" s="417"/>
      <c r="I17" s="424"/>
      <c r="K17" s="106"/>
      <c r="L17" s="81"/>
    </row>
    <row r="18" spans="1:12" s="28" customFormat="1" x14ac:dyDescent="0.3">
      <c r="A18" s="441"/>
      <c r="B18" s="438"/>
      <c r="C18" s="110"/>
      <c r="D18" s="480" t="s">
        <v>198</v>
      </c>
      <c r="E18" s="115"/>
      <c r="F18" s="102"/>
      <c r="G18" s="113"/>
      <c r="H18" s="417"/>
      <c r="I18" s="423"/>
      <c r="K18" s="221"/>
      <c r="L18" s="81"/>
    </row>
    <row r="19" spans="1:12" s="28" customFormat="1" x14ac:dyDescent="0.3">
      <c r="A19" s="441"/>
      <c r="B19" s="438"/>
      <c r="C19" s="110"/>
      <c r="D19" s="480"/>
      <c r="E19" s="115"/>
      <c r="F19" s="102"/>
      <c r="G19" s="113"/>
      <c r="H19" s="417"/>
      <c r="I19" s="423"/>
      <c r="K19" s="221"/>
      <c r="L19" s="81"/>
    </row>
    <row r="20" spans="1:12" s="28" customFormat="1" ht="26.4" x14ac:dyDescent="0.3">
      <c r="A20" s="441"/>
      <c r="B20" s="438" t="s">
        <v>144</v>
      </c>
      <c r="C20" s="110"/>
      <c r="D20" s="480" t="s">
        <v>199</v>
      </c>
      <c r="E20" s="115" t="s">
        <v>16</v>
      </c>
      <c r="F20" s="102"/>
      <c r="G20" s="113"/>
      <c r="H20" s="417" t="s">
        <v>365</v>
      </c>
      <c r="I20" s="424"/>
      <c r="K20" s="221"/>
      <c r="L20" s="81"/>
    </row>
    <row r="21" spans="1:12" s="28" customFormat="1" x14ac:dyDescent="0.3">
      <c r="A21" s="441"/>
      <c r="B21" s="438"/>
      <c r="C21" s="110"/>
      <c r="D21" s="480" t="s">
        <v>200</v>
      </c>
      <c r="E21" s="115"/>
      <c r="F21" s="102"/>
      <c r="G21" s="113"/>
      <c r="H21" s="417"/>
      <c r="I21" s="423"/>
      <c r="K21" s="221"/>
      <c r="L21" s="81"/>
    </row>
    <row r="22" spans="1:12" s="28" customFormat="1" x14ac:dyDescent="0.3">
      <c r="A22" s="441"/>
      <c r="B22" s="438"/>
      <c r="C22" s="110"/>
      <c r="D22" s="480"/>
      <c r="E22" s="115"/>
      <c r="F22" s="102"/>
      <c r="G22" s="113"/>
      <c r="H22" s="417"/>
      <c r="I22" s="423"/>
      <c r="K22" s="221"/>
      <c r="L22" s="81"/>
    </row>
    <row r="23" spans="1:12" s="28" customFormat="1" ht="26.4" x14ac:dyDescent="0.3">
      <c r="A23" s="441"/>
      <c r="B23" s="438" t="s">
        <v>423</v>
      </c>
      <c r="C23" s="110"/>
      <c r="D23" s="481" t="s">
        <v>418</v>
      </c>
      <c r="E23" s="115"/>
      <c r="F23" s="102"/>
      <c r="G23" s="113"/>
      <c r="H23" s="417"/>
      <c r="I23" s="424"/>
      <c r="K23" s="221"/>
      <c r="L23" s="81"/>
    </row>
    <row r="24" spans="1:12" s="28" customFormat="1" x14ac:dyDescent="0.3">
      <c r="A24" s="441"/>
      <c r="B24" s="438"/>
      <c r="C24" s="110"/>
      <c r="D24" s="482"/>
      <c r="E24" s="117"/>
      <c r="F24" s="102"/>
      <c r="G24" s="113"/>
      <c r="H24" s="417"/>
      <c r="I24" s="423"/>
      <c r="K24" s="221"/>
      <c r="L24" s="81"/>
    </row>
    <row r="25" spans="1:12" s="28" customFormat="1" x14ac:dyDescent="0.3">
      <c r="A25" s="441"/>
      <c r="B25" s="438" t="s">
        <v>424</v>
      </c>
      <c r="C25" s="110"/>
      <c r="D25" s="480" t="s">
        <v>201</v>
      </c>
      <c r="E25" s="115" t="s">
        <v>50</v>
      </c>
      <c r="F25" s="102">
        <v>3800</v>
      </c>
      <c r="G25" s="113"/>
      <c r="H25" s="417"/>
      <c r="I25" s="424"/>
      <c r="K25" s="221"/>
      <c r="L25" s="81"/>
    </row>
    <row r="26" spans="1:12" s="28" customFormat="1" x14ac:dyDescent="0.3">
      <c r="A26" s="441"/>
      <c r="B26" s="438"/>
      <c r="C26" s="110"/>
      <c r="D26" s="480"/>
      <c r="E26" s="115"/>
      <c r="F26" s="102"/>
      <c r="G26" s="113"/>
      <c r="H26" s="417"/>
      <c r="I26" s="423"/>
      <c r="K26" s="221"/>
      <c r="L26" s="81"/>
    </row>
    <row r="27" spans="1:12" s="28" customFormat="1" ht="26.4" x14ac:dyDescent="0.3">
      <c r="A27" s="441"/>
      <c r="B27" s="438" t="s">
        <v>425</v>
      </c>
      <c r="C27" s="110"/>
      <c r="D27" s="480" t="s">
        <v>422</v>
      </c>
      <c r="E27" s="49" t="s">
        <v>50</v>
      </c>
      <c r="F27" s="102">
        <v>20</v>
      </c>
      <c r="G27" s="113"/>
      <c r="H27" s="417"/>
      <c r="I27" s="424"/>
      <c r="K27" s="221"/>
      <c r="L27" s="81"/>
    </row>
    <row r="28" spans="1:12" s="28" customFormat="1" x14ac:dyDescent="0.3">
      <c r="A28" s="441"/>
      <c r="B28" s="438"/>
      <c r="C28" s="110"/>
      <c r="D28" s="181"/>
      <c r="E28" s="118"/>
      <c r="F28" s="102"/>
      <c r="G28" s="113"/>
      <c r="H28" s="417"/>
      <c r="I28" s="423"/>
      <c r="K28" s="221"/>
      <c r="L28" s="81"/>
    </row>
    <row r="29" spans="1:12" s="291" customFormat="1" ht="26.4" x14ac:dyDescent="0.3">
      <c r="A29" s="442"/>
      <c r="B29" s="348" t="s">
        <v>426</v>
      </c>
      <c r="C29" s="296" t="s">
        <v>255</v>
      </c>
      <c r="D29" s="20" t="s">
        <v>270</v>
      </c>
      <c r="E29" s="296"/>
      <c r="F29" s="265"/>
      <c r="G29" s="287"/>
      <c r="H29" s="331"/>
      <c r="I29" s="430"/>
      <c r="K29" s="293"/>
      <c r="L29" s="292"/>
    </row>
    <row r="30" spans="1:12" s="291" customFormat="1" x14ac:dyDescent="0.3">
      <c r="A30" s="442"/>
      <c r="B30" s="348"/>
      <c r="C30" s="296"/>
      <c r="D30" s="20"/>
      <c r="E30" s="296"/>
      <c r="F30" s="265"/>
      <c r="G30" s="287"/>
      <c r="H30" s="331"/>
      <c r="I30" s="431"/>
      <c r="K30" s="293"/>
      <c r="L30" s="292"/>
    </row>
    <row r="31" spans="1:12" s="291" customFormat="1" x14ac:dyDescent="0.3">
      <c r="A31" s="442"/>
      <c r="B31" s="444" t="s">
        <v>427</v>
      </c>
      <c r="C31" s="296" t="s">
        <v>271</v>
      </c>
      <c r="D31" s="477" t="s">
        <v>272</v>
      </c>
      <c r="E31" s="297" t="s">
        <v>16</v>
      </c>
      <c r="F31" s="265">
        <v>80</v>
      </c>
      <c r="G31" s="287"/>
      <c r="H31" s="331"/>
      <c r="I31" s="430"/>
      <c r="K31" s="293"/>
      <c r="L31" s="292"/>
    </row>
    <row r="32" spans="1:12" s="291" customFormat="1" x14ac:dyDescent="0.3">
      <c r="A32" s="442"/>
      <c r="B32" s="478"/>
      <c r="C32" s="296"/>
      <c r="D32" s="295"/>
      <c r="E32" s="297"/>
      <c r="F32" s="265"/>
      <c r="G32" s="288"/>
      <c r="H32" s="331"/>
      <c r="I32" s="430"/>
      <c r="K32" s="293"/>
      <c r="L32" s="292"/>
    </row>
    <row r="33" spans="1:12" s="291" customFormat="1" x14ac:dyDescent="0.3">
      <c r="A33" s="442"/>
      <c r="B33" s="28" t="s">
        <v>428</v>
      </c>
      <c r="C33" s="296" t="s">
        <v>273</v>
      </c>
      <c r="D33" s="477" t="s">
        <v>274</v>
      </c>
      <c r="E33" s="297" t="s">
        <v>16</v>
      </c>
      <c r="F33" s="266">
        <v>80</v>
      </c>
      <c r="G33" s="288"/>
      <c r="H33" s="331"/>
      <c r="I33" s="432"/>
      <c r="K33" s="293"/>
      <c r="L33" s="292"/>
    </row>
    <row r="34" spans="1:12" s="291" customFormat="1" x14ac:dyDescent="0.3">
      <c r="A34" s="442"/>
      <c r="B34" s="28"/>
      <c r="C34" s="4"/>
      <c r="D34" s="4"/>
      <c r="E34" s="4"/>
      <c r="F34" s="266"/>
      <c r="G34" s="288"/>
      <c r="H34" s="331"/>
      <c r="I34" s="432"/>
      <c r="K34" s="293"/>
      <c r="L34" s="292"/>
    </row>
    <row r="35" spans="1:12" s="291" customFormat="1" x14ac:dyDescent="0.3">
      <c r="A35" s="442"/>
      <c r="B35" s="28" t="s">
        <v>429</v>
      </c>
      <c r="C35" s="19" t="s">
        <v>256</v>
      </c>
      <c r="D35" s="19" t="s">
        <v>275</v>
      </c>
      <c r="E35" s="289" t="s">
        <v>16</v>
      </c>
      <c r="F35" s="266">
        <v>1500</v>
      </c>
      <c r="G35" s="288"/>
      <c r="H35" s="331"/>
      <c r="I35" s="432"/>
      <c r="K35" s="293"/>
      <c r="L35" s="292"/>
    </row>
    <row r="36" spans="1:12" s="291" customFormat="1" x14ac:dyDescent="0.3">
      <c r="A36" s="442"/>
      <c r="B36" s="28"/>
      <c r="C36" s="296"/>
      <c r="D36" s="295"/>
      <c r="E36" s="289"/>
      <c r="F36" s="266"/>
      <c r="G36" s="288"/>
      <c r="H36" s="331"/>
      <c r="I36" s="432"/>
      <c r="K36" s="293"/>
      <c r="L36" s="292"/>
    </row>
    <row r="37" spans="1:12" s="291" customFormat="1" ht="26.4" x14ac:dyDescent="0.3">
      <c r="A37" s="442"/>
      <c r="B37" s="28" t="s">
        <v>430</v>
      </c>
      <c r="C37" s="4" t="s">
        <v>276</v>
      </c>
      <c r="D37" s="298" t="s">
        <v>432</v>
      </c>
      <c r="E37" s="299"/>
      <c r="F37" s="330"/>
      <c r="G37" s="288"/>
      <c r="H37" s="331"/>
      <c r="I37" s="432"/>
      <c r="K37" s="293"/>
      <c r="L37" s="292"/>
    </row>
    <row r="38" spans="1:12" s="291" customFormat="1" x14ac:dyDescent="0.3">
      <c r="A38" s="442"/>
      <c r="B38" s="28"/>
      <c r="C38" s="16"/>
      <c r="D38" s="17"/>
      <c r="E38" s="299"/>
      <c r="F38" s="330"/>
      <c r="G38" s="288"/>
      <c r="H38" s="428"/>
      <c r="I38" s="432"/>
      <c r="K38" s="293"/>
      <c r="L38" s="292"/>
    </row>
    <row r="39" spans="1:12" s="291" customFormat="1" ht="26.4" x14ac:dyDescent="0.3">
      <c r="A39" s="442"/>
      <c r="B39" s="28" t="s">
        <v>431</v>
      </c>
      <c r="C39" s="16"/>
      <c r="D39" s="38" t="s">
        <v>433</v>
      </c>
      <c r="E39" s="300" t="s">
        <v>50</v>
      </c>
      <c r="F39" s="330">
        <v>5</v>
      </c>
      <c r="G39" s="288"/>
      <c r="H39" s="331"/>
      <c r="I39" s="432"/>
      <c r="K39" s="293"/>
      <c r="L39" s="292"/>
    </row>
    <row r="40" spans="1:12" s="291" customFormat="1" x14ac:dyDescent="0.3">
      <c r="A40" s="442"/>
      <c r="C40" s="16"/>
      <c r="D40" s="38"/>
      <c r="E40" s="300"/>
      <c r="F40" s="330"/>
      <c r="G40" s="288"/>
      <c r="H40" s="331"/>
      <c r="I40" s="432"/>
      <c r="K40" s="293"/>
      <c r="L40" s="292"/>
    </row>
    <row r="41" spans="1:12" s="290" customFormat="1" ht="13.8" thickBot="1" x14ac:dyDescent="0.35">
      <c r="A41" s="443"/>
      <c r="B41" s="483" t="s">
        <v>4</v>
      </c>
      <c r="C41" s="484"/>
      <c r="D41" s="484"/>
      <c r="E41" s="484"/>
      <c r="F41" s="484"/>
      <c r="G41" s="485"/>
      <c r="H41" s="445"/>
      <c r="I41" s="433"/>
    </row>
    <row r="42" spans="1:12" ht="8.4" customHeight="1" thickTop="1" x14ac:dyDescent="0.3">
      <c r="B42" s="446"/>
      <c r="C42" s="447"/>
      <c r="D42" s="447"/>
      <c r="E42" s="447"/>
      <c r="F42" s="448"/>
      <c r="G42" s="449"/>
      <c r="H42" s="450"/>
      <c r="I42" s="429"/>
    </row>
  </sheetData>
  <mergeCells count="9">
    <mergeCell ref="B41:G41"/>
    <mergeCell ref="G5:G6"/>
    <mergeCell ref="H5:H6"/>
    <mergeCell ref="I5:I6"/>
    <mergeCell ref="B5:B6"/>
    <mergeCell ref="C5:C6"/>
    <mergeCell ref="D5:D6"/>
    <mergeCell ref="E5:E6"/>
    <mergeCell ref="F5:F6"/>
  </mergeCells>
  <printOptions horizontalCentered="1"/>
  <pageMargins left="0.39370078740157483" right="0.39370078740157483" top="0.39370078740157483" bottom="0.51181102362204722" header="0.31496062992125984" footer="0.31496062992125984"/>
  <pageSetup paperSize="9" scale="93" fitToWidth="0" fitToHeight="0" orientation="portrait" useFirstPageNumber="1" r:id="rId1"/>
  <headerFooter>
    <oddFooter>&amp;C3.&amp;P</oddFooter>
    <firstFooter>&amp;C1.1&amp;P</first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L131"/>
  <sheetViews>
    <sheetView showGridLines="0" view="pageBreakPreview" topLeftCell="A28" zoomScaleSheetLayoutView="100" workbookViewId="0">
      <selection activeCell="B72" sqref="B72:G72"/>
    </sheetView>
  </sheetViews>
  <sheetFormatPr defaultColWidth="8.88671875" defaultRowHeight="13.2" x14ac:dyDescent="0.3"/>
  <cols>
    <col min="1" max="1" width="1" style="5" customWidth="1"/>
    <col min="2" max="2" width="7.109375" style="5" customWidth="1"/>
    <col min="3" max="3" width="9.44140625" style="5" customWidth="1"/>
    <col min="4" max="4" width="33.6640625" style="5" customWidth="1"/>
    <col min="5" max="5" width="8.44140625" style="62" customWidth="1"/>
    <col min="6" max="6" width="9" style="62" customWidth="1"/>
    <col min="7" max="7" width="11" style="68" bestFit="1" customWidth="1"/>
    <col min="8" max="8" width="15.6640625" style="62" customWidth="1"/>
    <col min="9" max="9" width="1.109375" style="98" customWidth="1"/>
    <col min="10" max="10" width="8.88671875" style="5"/>
    <col min="11" max="11" width="10.5546875" style="5" bestFit="1" customWidth="1"/>
    <col min="12" max="12" width="11.5546875" style="5" bestFit="1" customWidth="1"/>
    <col min="13" max="16384" width="8.88671875" style="5"/>
  </cols>
  <sheetData>
    <row r="1" spans="2:10" x14ac:dyDescent="0.3">
      <c r="B1" s="7" t="str">
        <f>'P&amp;G - Section 1'!B1</f>
        <v>OR TAMBO DISTRICT MUNICIPALITY</v>
      </c>
    </row>
    <row r="2" spans="2:10" ht="13.2" customHeight="1" x14ac:dyDescent="0.3">
      <c r="B2" s="276" t="str">
        <f>'Pipe trenches - Section 3'!B2</f>
        <v>KSD LOCAL MUNICIPALITY</v>
      </c>
      <c r="C2" s="8"/>
      <c r="G2" s="13"/>
      <c r="H2" s="301" t="str">
        <f>'Pipe trenches - Section 3'!H2</f>
        <v>Contract No. ORTDM SCMU 22-25/26</v>
      </c>
    </row>
    <row r="3" spans="2:10" x14ac:dyDescent="0.3">
      <c r="B3" s="254" t="str">
        <f>'Pipe trenches - Section 3'!B3</f>
        <v>MNCWASA WATER SUPPLY PHASE 1</v>
      </c>
      <c r="H3" s="301" t="s">
        <v>60</v>
      </c>
    </row>
    <row r="4" spans="2:10" s="6" customFormat="1" ht="6" thickBot="1" x14ac:dyDescent="0.35">
      <c r="B4" s="9"/>
      <c r="E4" s="63"/>
      <c r="F4" s="63"/>
      <c r="G4" s="69"/>
      <c r="H4" s="63"/>
      <c r="I4" s="99"/>
    </row>
    <row r="5" spans="2:10" s="12" customFormat="1" ht="15" customHeight="1" thickTop="1" x14ac:dyDescent="0.3">
      <c r="B5" s="369" t="s">
        <v>211</v>
      </c>
      <c r="C5" s="377" t="s">
        <v>0</v>
      </c>
      <c r="D5" s="377" t="s">
        <v>1</v>
      </c>
      <c r="E5" s="377" t="s">
        <v>2</v>
      </c>
      <c r="F5" s="375" t="s">
        <v>212</v>
      </c>
      <c r="G5" s="384" t="s">
        <v>3</v>
      </c>
      <c r="H5" s="381" t="s">
        <v>213</v>
      </c>
      <c r="I5" s="421"/>
      <c r="J5" s="68"/>
    </row>
    <row r="6" spans="2:10" s="12" customFormat="1" ht="15" customHeight="1" thickBot="1" x14ac:dyDescent="0.35">
      <c r="B6" s="370"/>
      <c r="C6" s="378"/>
      <c r="D6" s="378"/>
      <c r="E6" s="378"/>
      <c r="F6" s="376"/>
      <c r="G6" s="385"/>
      <c r="H6" s="382"/>
      <c r="I6" s="421"/>
      <c r="J6" s="68"/>
    </row>
    <row r="7" spans="2:10" s="11" customFormat="1" ht="13.8" thickTop="1" x14ac:dyDescent="0.3">
      <c r="B7" s="60"/>
      <c r="C7" s="44"/>
      <c r="D7" s="25" t="s">
        <v>416</v>
      </c>
      <c r="E7" s="64"/>
      <c r="F7" s="86"/>
      <c r="G7" s="97"/>
      <c r="H7" s="327"/>
      <c r="I7" s="422"/>
    </row>
    <row r="8" spans="2:10" s="28" customFormat="1" ht="26.4" x14ac:dyDescent="0.3">
      <c r="B8" s="226">
        <v>4</v>
      </c>
      <c r="C8" s="194" t="s">
        <v>61</v>
      </c>
      <c r="D8" s="194" t="s">
        <v>62</v>
      </c>
      <c r="E8" s="55"/>
      <c r="F8" s="332"/>
      <c r="G8" s="120"/>
      <c r="H8" s="327"/>
      <c r="I8" s="423"/>
    </row>
    <row r="9" spans="2:10" s="28" customFormat="1" x14ac:dyDescent="0.3">
      <c r="B9" s="154"/>
      <c r="C9" s="53"/>
      <c r="D9" s="164" t="s">
        <v>63</v>
      </c>
      <c r="E9" s="53"/>
      <c r="F9" s="333"/>
      <c r="G9" s="275"/>
      <c r="H9" s="327"/>
      <c r="I9" s="423"/>
    </row>
    <row r="10" spans="2:10" s="28" customFormat="1" x14ac:dyDescent="0.3">
      <c r="B10" s="154"/>
      <c r="C10" s="53"/>
      <c r="D10" s="53"/>
      <c r="E10" s="53"/>
      <c r="F10" s="334"/>
      <c r="G10" s="275"/>
      <c r="H10" s="327"/>
      <c r="I10" s="423"/>
    </row>
    <row r="11" spans="2:10" s="28" customFormat="1" x14ac:dyDescent="0.3">
      <c r="B11" s="154">
        <v>4.0999999999999996</v>
      </c>
      <c r="C11" s="53">
        <v>8.1999999999999993</v>
      </c>
      <c r="D11" s="53" t="s">
        <v>64</v>
      </c>
      <c r="E11" s="55" t="s">
        <v>50</v>
      </c>
      <c r="F11" s="335">
        <v>8</v>
      </c>
      <c r="G11" s="120"/>
      <c r="H11" s="327"/>
      <c r="I11" s="424"/>
    </row>
    <row r="12" spans="2:10" s="28" customFormat="1" x14ac:dyDescent="0.3">
      <c r="B12" s="154"/>
      <c r="C12" s="53"/>
      <c r="D12" s="164"/>
      <c r="E12" s="53"/>
      <c r="F12" s="335"/>
      <c r="G12" s="120"/>
      <c r="H12" s="327"/>
      <c r="I12" s="423"/>
    </row>
    <row r="13" spans="2:10" s="28" customFormat="1" ht="26.4" x14ac:dyDescent="0.3">
      <c r="B13" s="154">
        <v>4.2</v>
      </c>
      <c r="C13" s="53" t="s">
        <v>65</v>
      </c>
      <c r="D13" s="164" t="s">
        <v>66</v>
      </c>
      <c r="E13" s="55"/>
      <c r="F13" s="335"/>
      <c r="G13" s="120"/>
      <c r="H13" s="327"/>
      <c r="I13" s="423"/>
    </row>
    <row r="14" spans="2:10" s="28" customFormat="1" x14ac:dyDescent="0.3">
      <c r="B14" s="154"/>
      <c r="C14" s="53"/>
      <c r="D14" s="53"/>
      <c r="E14" s="53"/>
      <c r="F14" s="335"/>
      <c r="G14" s="120"/>
      <c r="H14" s="327"/>
      <c r="I14" s="423"/>
    </row>
    <row r="15" spans="2:10" s="28" customFormat="1" ht="34.5" customHeight="1" x14ac:dyDescent="0.3">
      <c r="B15" s="154" t="s">
        <v>67</v>
      </c>
      <c r="C15" s="53" t="s">
        <v>65</v>
      </c>
      <c r="D15" s="53" t="s">
        <v>68</v>
      </c>
      <c r="E15" s="55" t="s">
        <v>47</v>
      </c>
      <c r="F15" s="335">
        <v>8</v>
      </c>
      <c r="G15" s="120"/>
      <c r="H15" s="327"/>
      <c r="I15" s="424"/>
    </row>
    <row r="16" spans="2:10" s="28" customFormat="1" x14ac:dyDescent="0.3">
      <c r="B16" s="154"/>
      <c r="C16" s="53"/>
      <c r="D16" s="53"/>
      <c r="E16" s="53"/>
      <c r="F16" s="335"/>
      <c r="G16" s="120"/>
      <c r="H16" s="327"/>
      <c r="I16" s="423"/>
    </row>
    <row r="17" spans="2:9" s="28" customFormat="1" x14ac:dyDescent="0.3">
      <c r="B17" s="154" t="s">
        <v>69</v>
      </c>
      <c r="C17" s="53" t="s">
        <v>65</v>
      </c>
      <c r="D17" s="53" t="s">
        <v>70</v>
      </c>
      <c r="E17" s="55" t="s">
        <v>47</v>
      </c>
      <c r="F17" s="335">
        <v>6</v>
      </c>
      <c r="G17" s="120"/>
      <c r="H17" s="327"/>
      <c r="I17" s="424"/>
    </row>
    <row r="18" spans="2:9" s="28" customFormat="1" x14ac:dyDescent="0.3">
      <c r="B18" s="154"/>
      <c r="C18" s="53"/>
      <c r="D18" s="53"/>
      <c r="E18" s="53"/>
      <c r="F18" s="335"/>
      <c r="G18" s="120"/>
      <c r="H18" s="327"/>
      <c r="I18" s="423"/>
    </row>
    <row r="19" spans="2:9" s="28" customFormat="1" ht="52.8" x14ac:dyDescent="0.3">
      <c r="B19" s="154">
        <v>4.3</v>
      </c>
      <c r="C19" s="53" t="s">
        <v>71</v>
      </c>
      <c r="D19" s="53" t="s">
        <v>72</v>
      </c>
      <c r="E19" s="55"/>
      <c r="F19" s="335"/>
      <c r="G19" s="120"/>
      <c r="H19" s="327"/>
      <c r="I19" s="423"/>
    </row>
    <row r="20" spans="2:9" s="28" customFormat="1" x14ac:dyDescent="0.3">
      <c r="B20" s="154"/>
      <c r="C20" s="53"/>
      <c r="D20" s="53"/>
      <c r="E20" s="53"/>
      <c r="F20" s="335"/>
      <c r="G20" s="120"/>
      <c r="H20" s="327"/>
      <c r="I20" s="424"/>
    </row>
    <row r="21" spans="2:9" s="28" customFormat="1" ht="26.4" x14ac:dyDescent="0.3">
      <c r="B21" s="154" t="s">
        <v>73</v>
      </c>
      <c r="C21" s="53"/>
      <c r="D21" s="53" t="s">
        <v>74</v>
      </c>
      <c r="E21" s="55"/>
      <c r="F21" s="335"/>
      <c r="G21" s="120"/>
      <c r="H21" s="327"/>
      <c r="I21" s="423"/>
    </row>
    <row r="22" spans="2:9" s="28" customFormat="1" x14ac:dyDescent="0.3">
      <c r="B22" s="154"/>
      <c r="C22" s="53"/>
      <c r="D22" s="165"/>
      <c r="E22" s="55"/>
      <c r="F22" s="335"/>
      <c r="G22" s="120"/>
      <c r="H22" s="327"/>
      <c r="I22" s="423"/>
    </row>
    <row r="23" spans="2:9" s="28" customFormat="1" x14ac:dyDescent="0.3">
      <c r="B23" s="154" t="s">
        <v>75</v>
      </c>
      <c r="C23" s="53"/>
      <c r="D23" s="53" t="s">
        <v>145</v>
      </c>
      <c r="E23" s="55" t="s">
        <v>50</v>
      </c>
      <c r="F23" s="335">
        <v>5</v>
      </c>
      <c r="G23" s="120"/>
      <c r="H23" s="327"/>
      <c r="I23" s="424"/>
    </row>
    <row r="24" spans="2:9" s="28" customFormat="1" x14ac:dyDescent="0.3">
      <c r="B24" s="154"/>
      <c r="C24" s="53"/>
      <c r="D24" s="53"/>
      <c r="E24" s="55"/>
      <c r="F24" s="335"/>
      <c r="G24" s="120"/>
      <c r="H24" s="327"/>
      <c r="I24" s="423"/>
    </row>
    <row r="25" spans="2:9" s="28" customFormat="1" ht="26.4" x14ac:dyDescent="0.3">
      <c r="B25" s="154" t="s">
        <v>76</v>
      </c>
      <c r="C25" s="53"/>
      <c r="D25" s="53" t="s">
        <v>146</v>
      </c>
      <c r="E25" s="55" t="s">
        <v>50</v>
      </c>
      <c r="F25" s="336">
        <v>12</v>
      </c>
      <c r="G25" s="120"/>
      <c r="H25" s="327"/>
      <c r="I25" s="424"/>
    </row>
    <row r="26" spans="2:9" s="28" customFormat="1" x14ac:dyDescent="0.3">
      <c r="B26" s="154"/>
      <c r="C26" s="53"/>
      <c r="D26" s="53"/>
      <c r="E26" s="53"/>
      <c r="F26" s="335"/>
      <c r="G26" s="120"/>
      <c r="H26" s="327"/>
      <c r="I26" s="423"/>
    </row>
    <row r="27" spans="2:9" s="28" customFormat="1" ht="39.6" x14ac:dyDescent="0.3">
      <c r="B27" s="154">
        <v>4.4000000000000004</v>
      </c>
      <c r="C27" s="53" t="s">
        <v>77</v>
      </c>
      <c r="D27" s="164" t="s">
        <v>78</v>
      </c>
      <c r="E27" s="55"/>
      <c r="F27" s="321"/>
      <c r="G27" s="120"/>
      <c r="H27" s="327"/>
      <c r="I27" s="424"/>
    </row>
    <row r="28" spans="2:9" s="28" customFormat="1" x14ac:dyDescent="0.3">
      <c r="B28" s="154"/>
      <c r="C28" s="53"/>
      <c r="D28" s="53"/>
      <c r="E28" s="53"/>
      <c r="F28" s="321"/>
      <c r="G28" s="120"/>
      <c r="H28" s="327"/>
      <c r="I28" s="423"/>
    </row>
    <row r="29" spans="2:9" s="28" customFormat="1" x14ac:dyDescent="0.3">
      <c r="B29" s="154" t="s">
        <v>79</v>
      </c>
      <c r="C29" s="53" t="s">
        <v>80</v>
      </c>
      <c r="D29" s="53" t="s">
        <v>81</v>
      </c>
      <c r="E29" s="55" t="s">
        <v>47</v>
      </c>
      <c r="F29" s="321">
        <v>20</v>
      </c>
      <c r="G29" s="120"/>
      <c r="H29" s="327"/>
      <c r="I29" s="424"/>
    </row>
    <row r="30" spans="2:9" s="28" customFormat="1" x14ac:dyDescent="0.3">
      <c r="B30" s="154"/>
      <c r="C30" s="53"/>
      <c r="D30" s="53"/>
      <c r="E30" s="53"/>
      <c r="F30" s="321"/>
      <c r="G30" s="120"/>
      <c r="H30" s="327"/>
      <c r="I30" s="423"/>
    </row>
    <row r="31" spans="2:9" s="28" customFormat="1" x14ac:dyDescent="0.3">
      <c r="B31" s="154">
        <v>4.5</v>
      </c>
      <c r="C31" s="53" t="s">
        <v>82</v>
      </c>
      <c r="D31" s="164" t="s">
        <v>83</v>
      </c>
      <c r="E31" s="55"/>
      <c r="F31" s="337"/>
      <c r="G31" s="120"/>
      <c r="H31" s="327"/>
      <c r="I31" s="423"/>
    </row>
    <row r="32" spans="2:9" s="28" customFormat="1" x14ac:dyDescent="0.3">
      <c r="B32" s="154"/>
      <c r="C32" s="53"/>
      <c r="D32" s="53"/>
      <c r="E32" s="53"/>
      <c r="F32" s="335"/>
      <c r="G32" s="120"/>
      <c r="H32" s="327"/>
      <c r="I32" s="424"/>
    </row>
    <row r="33" spans="2:12" s="28" customFormat="1" ht="26.4" x14ac:dyDescent="0.3">
      <c r="B33" s="154" t="s">
        <v>84</v>
      </c>
      <c r="C33" s="53"/>
      <c r="D33" s="53" t="s">
        <v>85</v>
      </c>
      <c r="E33" s="55" t="s">
        <v>47</v>
      </c>
      <c r="F33" s="335">
        <v>12</v>
      </c>
      <c r="G33" s="120"/>
      <c r="H33" s="327"/>
      <c r="I33" s="424"/>
    </row>
    <row r="34" spans="2:12" s="28" customFormat="1" x14ac:dyDescent="0.3">
      <c r="B34" s="109"/>
      <c r="C34" s="14"/>
      <c r="D34" s="24"/>
      <c r="E34" s="23"/>
      <c r="F34" s="266"/>
      <c r="G34" s="121"/>
      <c r="H34" s="327"/>
      <c r="I34" s="423"/>
    </row>
    <row r="35" spans="2:12" s="28" customFormat="1" x14ac:dyDescent="0.3">
      <c r="B35" s="83"/>
      <c r="C35" s="25"/>
      <c r="D35" s="25"/>
      <c r="E35" s="55"/>
      <c r="F35" s="87"/>
      <c r="G35" s="75"/>
      <c r="H35" s="327"/>
      <c r="I35" s="423"/>
    </row>
    <row r="36" spans="2:12" s="28" customFormat="1" x14ac:dyDescent="0.3">
      <c r="B36" s="56"/>
      <c r="C36" s="16"/>
      <c r="D36" s="17"/>
      <c r="E36" s="89"/>
      <c r="F36" s="90"/>
      <c r="G36" s="91"/>
      <c r="H36" s="327"/>
      <c r="I36" s="425"/>
      <c r="L36" s="33"/>
    </row>
    <row r="37" spans="2:12" s="28" customFormat="1" x14ac:dyDescent="0.3">
      <c r="B37" s="56"/>
      <c r="C37" s="16"/>
      <c r="D37" s="17"/>
      <c r="E37" s="89"/>
      <c r="F37" s="90"/>
      <c r="G37" s="91"/>
      <c r="H37" s="327"/>
      <c r="I37" s="425"/>
      <c r="L37" s="33"/>
    </row>
    <row r="38" spans="2:12" s="28" customFormat="1" x14ac:dyDescent="0.3">
      <c r="B38" s="56"/>
      <c r="C38" s="16"/>
      <c r="D38" s="17"/>
      <c r="E38" s="89"/>
      <c r="F38" s="87"/>
      <c r="G38" s="75"/>
      <c r="H38" s="327"/>
      <c r="I38" s="423"/>
    </row>
    <row r="39" spans="2:12" s="28" customFormat="1" x14ac:dyDescent="0.3">
      <c r="B39" s="56"/>
      <c r="C39" s="4"/>
      <c r="D39" s="4"/>
      <c r="E39" s="55"/>
      <c r="F39" s="87"/>
      <c r="G39" s="75"/>
      <c r="H39" s="327"/>
      <c r="I39" s="423"/>
    </row>
    <row r="40" spans="2:12" s="28" customFormat="1" ht="21.6" customHeight="1" thickBot="1" x14ac:dyDescent="0.35">
      <c r="B40" s="483" t="s">
        <v>4</v>
      </c>
      <c r="C40" s="484"/>
      <c r="D40" s="484"/>
      <c r="E40" s="484"/>
      <c r="F40" s="484"/>
      <c r="G40" s="485"/>
      <c r="H40" s="328"/>
      <c r="I40" s="420"/>
    </row>
    <row r="41" spans="2:12" s="28" customFormat="1" ht="9" customHeight="1" thickTop="1" x14ac:dyDescent="0.3">
      <c r="B41" s="82"/>
      <c r="C41" s="82"/>
      <c r="D41" s="82"/>
      <c r="E41" s="92"/>
      <c r="F41" s="92"/>
      <c r="G41" s="93"/>
      <c r="H41" s="329"/>
      <c r="I41" s="419"/>
    </row>
    <row r="42" spans="2:12" s="28" customFormat="1" x14ac:dyDescent="0.3">
      <c r="E42" s="73"/>
      <c r="F42" s="73"/>
      <c r="G42" s="94"/>
      <c r="H42" s="94"/>
      <c r="I42" s="106"/>
    </row>
    <row r="43" spans="2:12" s="28" customFormat="1" x14ac:dyDescent="0.3">
      <c r="E43" s="73"/>
      <c r="F43" s="73"/>
      <c r="G43" s="94"/>
      <c r="H43" s="94"/>
      <c r="I43" s="106"/>
    </row>
    <row r="44" spans="2:12" s="28" customFormat="1" x14ac:dyDescent="0.3">
      <c r="E44" s="73"/>
      <c r="F44" s="73"/>
      <c r="G44" s="94"/>
      <c r="H44" s="94"/>
      <c r="I44" s="106"/>
    </row>
    <row r="45" spans="2:12" s="28" customFormat="1" x14ac:dyDescent="0.3">
      <c r="E45" s="73"/>
      <c r="F45" s="73"/>
      <c r="G45" s="94"/>
      <c r="H45" s="94"/>
      <c r="I45" s="106"/>
    </row>
    <row r="46" spans="2:12" s="28" customFormat="1" x14ac:dyDescent="0.3">
      <c r="E46" s="73"/>
      <c r="F46" s="73"/>
      <c r="G46" s="94"/>
      <c r="H46" s="94"/>
      <c r="I46" s="106"/>
    </row>
    <row r="47" spans="2:12" s="28" customFormat="1" x14ac:dyDescent="0.3">
      <c r="E47" s="73"/>
      <c r="F47" s="73"/>
      <c r="G47" s="94"/>
      <c r="H47" s="94"/>
      <c r="I47" s="106"/>
    </row>
    <row r="48" spans="2:12" s="28" customFormat="1" x14ac:dyDescent="0.3">
      <c r="E48" s="73"/>
      <c r="F48" s="73"/>
      <c r="G48" s="94"/>
      <c r="H48" s="94"/>
      <c r="I48" s="106"/>
    </row>
    <row r="49" spans="5:9" s="28" customFormat="1" x14ac:dyDescent="0.3">
      <c r="E49" s="73"/>
      <c r="F49" s="73"/>
      <c r="G49" s="94"/>
      <c r="H49" s="94"/>
      <c r="I49" s="106"/>
    </row>
    <row r="50" spans="5:9" s="28" customFormat="1" x14ac:dyDescent="0.3">
      <c r="E50" s="73"/>
      <c r="F50" s="73"/>
      <c r="G50" s="94"/>
      <c r="H50" s="94"/>
      <c r="I50" s="106"/>
    </row>
    <row r="51" spans="5:9" s="28" customFormat="1" x14ac:dyDescent="0.3">
      <c r="E51" s="73"/>
      <c r="F51" s="73"/>
      <c r="G51" s="94"/>
      <c r="H51" s="94"/>
      <c r="I51" s="106"/>
    </row>
    <row r="52" spans="5:9" s="28" customFormat="1" x14ac:dyDescent="0.3">
      <c r="E52" s="73"/>
      <c r="F52" s="73"/>
      <c r="G52" s="94"/>
      <c r="H52" s="94"/>
      <c r="I52" s="106"/>
    </row>
    <row r="53" spans="5:9" s="28" customFormat="1" x14ac:dyDescent="0.3">
      <c r="E53" s="73"/>
      <c r="F53" s="73"/>
      <c r="G53" s="94"/>
      <c r="H53" s="94"/>
      <c r="I53" s="106"/>
    </row>
    <row r="54" spans="5:9" s="28" customFormat="1" x14ac:dyDescent="0.3">
      <c r="E54" s="73"/>
      <c r="F54" s="73"/>
      <c r="G54" s="94"/>
      <c r="H54" s="94"/>
      <c r="I54" s="106"/>
    </row>
    <row r="55" spans="5:9" s="28" customFormat="1" x14ac:dyDescent="0.3">
      <c r="E55" s="73"/>
      <c r="F55" s="73"/>
      <c r="G55" s="94"/>
      <c r="H55" s="94"/>
      <c r="I55" s="106"/>
    </row>
    <row r="56" spans="5:9" s="28" customFormat="1" x14ac:dyDescent="0.3">
      <c r="E56" s="73"/>
      <c r="F56" s="73"/>
      <c r="G56" s="94"/>
      <c r="H56" s="94"/>
      <c r="I56" s="106"/>
    </row>
    <row r="57" spans="5:9" s="28" customFormat="1" x14ac:dyDescent="0.3">
      <c r="E57" s="73"/>
      <c r="F57" s="73"/>
      <c r="G57" s="94"/>
      <c r="H57" s="94"/>
      <c r="I57" s="106"/>
    </row>
    <row r="58" spans="5:9" s="28" customFormat="1" x14ac:dyDescent="0.3">
      <c r="E58" s="73"/>
      <c r="F58" s="73"/>
      <c r="G58" s="94"/>
      <c r="H58" s="94"/>
      <c r="I58" s="106"/>
    </row>
    <row r="59" spans="5:9" s="28" customFormat="1" x14ac:dyDescent="0.3">
      <c r="E59" s="73"/>
      <c r="F59" s="73"/>
      <c r="G59" s="94"/>
      <c r="H59" s="94"/>
      <c r="I59" s="106"/>
    </row>
    <row r="60" spans="5:9" s="28" customFormat="1" x14ac:dyDescent="0.3">
      <c r="E60" s="73"/>
      <c r="F60" s="73"/>
      <c r="G60" s="94"/>
      <c r="H60" s="94"/>
      <c r="I60" s="106"/>
    </row>
    <row r="61" spans="5:9" s="28" customFormat="1" x14ac:dyDescent="0.3">
      <c r="E61" s="73"/>
      <c r="F61" s="73"/>
      <c r="G61" s="94"/>
      <c r="H61" s="94"/>
      <c r="I61" s="106"/>
    </row>
    <row r="62" spans="5:9" s="28" customFormat="1" x14ac:dyDescent="0.3">
      <c r="E62" s="73"/>
      <c r="F62" s="73"/>
      <c r="G62" s="94"/>
      <c r="H62" s="94"/>
      <c r="I62" s="106"/>
    </row>
    <row r="63" spans="5:9" s="28" customFormat="1" x14ac:dyDescent="0.3">
      <c r="E63" s="73"/>
      <c r="F63" s="73"/>
      <c r="G63" s="94"/>
      <c r="H63" s="94"/>
      <c r="I63" s="106"/>
    </row>
    <row r="64" spans="5:9" s="28" customFormat="1" x14ac:dyDescent="0.3">
      <c r="E64" s="73"/>
      <c r="F64" s="73"/>
      <c r="G64" s="94"/>
      <c r="H64" s="94"/>
      <c r="I64" s="106"/>
    </row>
    <row r="65" spans="5:9" s="28" customFormat="1" x14ac:dyDescent="0.3">
      <c r="E65" s="73"/>
      <c r="F65" s="73"/>
      <c r="G65" s="94"/>
      <c r="H65" s="94"/>
      <c r="I65" s="106"/>
    </row>
    <row r="66" spans="5:9" s="28" customFormat="1" x14ac:dyDescent="0.3">
      <c r="E66" s="73"/>
      <c r="F66" s="73"/>
      <c r="G66" s="94"/>
      <c r="H66" s="94"/>
      <c r="I66" s="106"/>
    </row>
    <row r="67" spans="5:9" s="28" customFormat="1" x14ac:dyDescent="0.3">
      <c r="E67" s="73"/>
      <c r="F67" s="73"/>
      <c r="G67" s="94"/>
      <c r="H67" s="94"/>
      <c r="I67" s="106"/>
    </row>
    <row r="68" spans="5:9" s="28" customFormat="1" x14ac:dyDescent="0.3">
      <c r="E68" s="73"/>
      <c r="F68" s="73"/>
      <c r="G68" s="94"/>
      <c r="H68" s="94"/>
      <c r="I68" s="106"/>
    </row>
    <row r="69" spans="5:9" s="28" customFormat="1" x14ac:dyDescent="0.3">
      <c r="E69" s="73"/>
      <c r="F69" s="73"/>
      <c r="G69" s="94"/>
      <c r="H69" s="94"/>
      <c r="I69" s="106"/>
    </row>
    <row r="70" spans="5:9" s="28" customFormat="1" x14ac:dyDescent="0.3">
      <c r="E70" s="73"/>
      <c r="F70" s="73"/>
      <c r="G70" s="94"/>
      <c r="H70" s="94"/>
      <c r="I70" s="106"/>
    </row>
    <row r="71" spans="5:9" s="28" customFormat="1" x14ac:dyDescent="0.3">
      <c r="E71" s="73"/>
      <c r="F71" s="73"/>
      <c r="G71" s="94"/>
      <c r="H71" s="94"/>
      <c r="I71" s="106"/>
    </row>
    <row r="72" spans="5:9" s="28" customFormat="1" x14ac:dyDescent="0.3">
      <c r="E72" s="73"/>
      <c r="F72" s="73"/>
      <c r="G72" s="94"/>
      <c r="H72" s="94"/>
      <c r="I72" s="106"/>
    </row>
    <row r="73" spans="5:9" s="28" customFormat="1" x14ac:dyDescent="0.3">
      <c r="E73" s="73"/>
      <c r="F73" s="73"/>
      <c r="G73" s="94"/>
      <c r="H73" s="94"/>
      <c r="I73" s="106"/>
    </row>
    <row r="74" spans="5:9" s="28" customFormat="1" x14ac:dyDescent="0.3">
      <c r="E74" s="73"/>
      <c r="F74" s="73"/>
      <c r="G74" s="94"/>
      <c r="H74" s="94"/>
      <c r="I74" s="106"/>
    </row>
    <row r="75" spans="5:9" s="28" customFormat="1" x14ac:dyDescent="0.3">
      <c r="E75" s="73"/>
      <c r="F75" s="73"/>
      <c r="G75" s="94"/>
      <c r="H75" s="94"/>
      <c r="I75" s="106"/>
    </row>
    <row r="76" spans="5:9" s="28" customFormat="1" ht="24" customHeight="1" x14ac:dyDescent="0.3">
      <c r="E76" s="73"/>
      <c r="F76" s="73"/>
      <c r="G76" s="94"/>
      <c r="H76" s="94"/>
      <c r="I76" s="106"/>
    </row>
    <row r="77" spans="5:9" s="28" customFormat="1" ht="24" customHeight="1" x14ac:dyDescent="0.3">
      <c r="E77" s="73"/>
      <c r="F77" s="73"/>
      <c r="G77" s="94"/>
      <c r="H77" s="94"/>
      <c r="I77" s="106"/>
    </row>
    <row r="78" spans="5:9" s="28" customFormat="1" x14ac:dyDescent="0.3">
      <c r="E78" s="73"/>
      <c r="F78" s="73"/>
      <c r="G78" s="94"/>
      <c r="H78" s="94"/>
      <c r="I78" s="106"/>
    </row>
    <row r="79" spans="5:9" s="28" customFormat="1" x14ac:dyDescent="0.3">
      <c r="E79" s="73"/>
      <c r="F79" s="73"/>
      <c r="G79" s="94"/>
      <c r="H79" s="94"/>
      <c r="I79" s="106"/>
    </row>
    <row r="80" spans="5:9" s="28" customFormat="1" x14ac:dyDescent="0.3">
      <c r="E80" s="73"/>
      <c r="F80" s="73"/>
      <c r="G80" s="94"/>
      <c r="H80" s="94"/>
      <c r="I80" s="106"/>
    </row>
    <row r="81" spans="5:9" s="28" customFormat="1" x14ac:dyDescent="0.3">
      <c r="E81" s="73"/>
      <c r="F81" s="73"/>
      <c r="G81" s="94"/>
      <c r="H81" s="94"/>
      <c r="I81" s="106"/>
    </row>
    <row r="82" spans="5:9" s="28" customFormat="1" x14ac:dyDescent="0.3">
      <c r="E82" s="73"/>
      <c r="F82" s="73"/>
      <c r="G82" s="94"/>
      <c r="H82" s="94"/>
      <c r="I82" s="106"/>
    </row>
    <row r="83" spans="5:9" s="28" customFormat="1" x14ac:dyDescent="0.3">
      <c r="E83" s="73"/>
      <c r="F83" s="73"/>
      <c r="G83" s="94"/>
      <c r="H83" s="94"/>
      <c r="I83" s="106"/>
    </row>
    <row r="84" spans="5:9" s="28" customFormat="1" x14ac:dyDescent="0.3">
      <c r="E84" s="73"/>
      <c r="F84" s="73"/>
      <c r="G84" s="94"/>
      <c r="H84" s="94"/>
      <c r="I84" s="106"/>
    </row>
    <row r="85" spans="5:9" s="28" customFormat="1" x14ac:dyDescent="0.3">
      <c r="E85" s="73"/>
      <c r="F85" s="73"/>
      <c r="G85" s="94"/>
      <c r="H85" s="94"/>
      <c r="I85" s="106"/>
    </row>
    <row r="86" spans="5:9" s="28" customFormat="1" x14ac:dyDescent="0.3">
      <c r="E86" s="73"/>
      <c r="F86" s="73"/>
      <c r="G86" s="94"/>
      <c r="H86" s="94"/>
      <c r="I86" s="106"/>
    </row>
    <row r="87" spans="5:9" s="28" customFormat="1" x14ac:dyDescent="0.3">
      <c r="E87" s="73"/>
      <c r="F87" s="73"/>
      <c r="G87" s="94"/>
      <c r="H87" s="94"/>
      <c r="I87" s="106"/>
    </row>
    <row r="88" spans="5:9" s="28" customFormat="1" x14ac:dyDescent="0.3">
      <c r="E88" s="73"/>
      <c r="F88" s="73"/>
      <c r="G88" s="94"/>
      <c r="H88" s="94"/>
      <c r="I88" s="106"/>
    </row>
    <row r="89" spans="5:9" s="28" customFormat="1" x14ac:dyDescent="0.3">
      <c r="E89" s="73"/>
      <c r="F89" s="73"/>
      <c r="G89" s="94"/>
      <c r="H89" s="73"/>
      <c r="I89" s="106"/>
    </row>
    <row r="90" spans="5:9" s="28" customFormat="1" x14ac:dyDescent="0.3">
      <c r="E90" s="73"/>
      <c r="F90" s="73"/>
      <c r="G90" s="94"/>
      <c r="H90" s="73"/>
      <c r="I90" s="106"/>
    </row>
    <row r="91" spans="5:9" s="28" customFormat="1" x14ac:dyDescent="0.3">
      <c r="E91" s="73"/>
      <c r="F91" s="73"/>
      <c r="G91" s="94"/>
      <c r="H91" s="73"/>
      <c r="I91" s="106"/>
    </row>
    <row r="92" spans="5:9" s="28" customFormat="1" x14ac:dyDescent="0.3">
      <c r="E92" s="73"/>
      <c r="F92" s="73"/>
      <c r="G92" s="94"/>
      <c r="H92" s="73"/>
      <c r="I92" s="106"/>
    </row>
    <row r="93" spans="5:9" s="28" customFormat="1" x14ac:dyDescent="0.3">
      <c r="E93" s="73"/>
      <c r="F93" s="73"/>
      <c r="G93" s="94"/>
      <c r="H93" s="73"/>
      <c r="I93" s="106"/>
    </row>
    <row r="94" spans="5:9" s="28" customFormat="1" x14ac:dyDescent="0.3">
      <c r="E94" s="73"/>
      <c r="F94" s="73"/>
      <c r="G94" s="94"/>
      <c r="H94" s="73"/>
      <c r="I94" s="106"/>
    </row>
    <row r="95" spans="5:9" s="28" customFormat="1" x14ac:dyDescent="0.3">
      <c r="E95" s="73"/>
      <c r="F95" s="73"/>
      <c r="G95" s="94"/>
      <c r="H95" s="73"/>
      <c r="I95" s="106"/>
    </row>
    <row r="96" spans="5:9" s="28" customFormat="1" x14ac:dyDescent="0.3">
      <c r="E96" s="73"/>
      <c r="F96" s="73"/>
      <c r="G96" s="94"/>
      <c r="H96" s="73"/>
      <c r="I96" s="106"/>
    </row>
    <row r="97" spans="5:9" s="28" customFormat="1" x14ac:dyDescent="0.3">
      <c r="E97" s="73"/>
      <c r="F97" s="73"/>
      <c r="G97" s="94"/>
      <c r="H97" s="73"/>
      <c r="I97" s="106"/>
    </row>
    <row r="98" spans="5:9" s="28" customFormat="1" x14ac:dyDescent="0.3">
      <c r="E98" s="73"/>
      <c r="F98" s="73"/>
      <c r="G98" s="94"/>
      <c r="H98" s="73"/>
      <c r="I98" s="106"/>
    </row>
    <row r="99" spans="5:9" s="28" customFormat="1" x14ac:dyDescent="0.3">
      <c r="E99" s="73"/>
      <c r="F99" s="73"/>
      <c r="G99" s="94"/>
      <c r="H99" s="73"/>
      <c r="I99" s="106"/>
    </row>
    <row r="100" spans="5:9" s="28" customFormat="1" x14ac:dyDescent="0.3">
      <c r="E100" s="73"/>
      <c r="F100" s="73"/>
      <c r="G100" s="94"/>
      <c r="H100" s="73"/>
      <c r="I100" s="106"/>
    </row>
    <row r="101" spans="5:9" s="28" customFormat="1" x14ac:dyDescent="0.3">
      <c r="E101" s="73"/>
      <c r="F101" s="73"/>
      <c r="G101" s="94"/>
      <c r="H101" s="73"/>
      <c r="I101" s="106"/>
    </row>
    <row r="102" spans="5:9" s="28" customFormat="1" x14ac:dyDescent="0.3">
      <c r="E102" s="73"/>
      <c r="F102" s="73"/>
      <c r="G102" s="94"/>
      <c r="H102" s="73"/>
      <c r="I102" s="106"/>
    </row>
    <row r="103" spans="5:9" s="28" customFormat="1" x14ac:dyDescent="0.3">
      <c r="E103" s="73"/>
      <c r="F103" s="73"/>
      <c r="G103" s="94"/>
      <c r="H103" s="73"/>
      <c r="I103" s="106"/>
    </row>
    <row r="104" spans="5:9" s="28" customFormat="1" x14ac:dyDescent="0.3">
      <c r="E104" s="73"/>
      <c r="F104" s="73"/>
      <c r="G104" s="94"/>
      <c r="H104" s="73"/>
      <c r="I104" s="106"/>
    </row>
    <row r="105" spans="5:9" s="28" customFormat="1" x14ac:dyDescent="0.3">
      <c r="E105" s="73"/>
      <c r="F105" s="73"/>
      <c r="G105" s="94"/>
      <c r="H105" s="73"/>
      <c r="I105" s="106"/>
    </row>
    <row r="106" spans="5:9" s="28" customFormat="1" x14ac:dyDescent="0.3">
      <c r="E106" s="73"/>
      <c r="F106" s="73"/>
      <c r="G106" s="94"/>
      <c r="H106" s="73"/>
      <c r="I106" s="106"/>
    </row>
    <row r="107" spans="5:9" s="28" customFormat="1" x14ac:dyDescent="0.3">
      <c r="E107" s="73"/>
      <c r="F107" s="73"/>
      <c r="G107" s="94"/>
      <c r="H107" s="73"/>
      <c r="I107" s="106"/>
    </row>
    <row r="108" spans="5:9" s="28" customFormat="1" x14ac:dyDescent="0.3">
      <c r="E108" s="73"/>
      <c r="F108" s="73"/>
      <c r="G108" s="94"/>
      <c r="H108" s="73"/>
      <c r="I108" s="106"/>
    </row>
    <row r="109" spans="5:9" s="28" customFormat="1" x14ac:dyDescent="0.3">
      <c r="E109" s="73"/>
      <c r="F109" s="73"/>
      <c r="G109" s="94"/>
      <c r="H109" s="73"/>
      <c r="I109" s="106"/>
    </row>
    <row r="110" spans="5:9" s="28" customFormat="1" x14ac:dyDescent="0.3">
      <c r="E110" s="73"/>
      <c r="F110" s="73"/>
      <c r="G110" s="94"/>
      <c r="H110" s="73"/>
      <c r="I110" s="106"/>
    </row>
    <row r="111" spans="5:9" s="28" customFormat="1" x14ac:dyDescent="0.3">
      <c r="E111" s="73"/>
      <c r="F111" s="73"/>
      <c r="G111" s="94"/>
      <c r="H111" s="73"/>
      <c r="I111" s="106"/>
    </row>
    <row r="112" spans="5:9" s="28" customFormat="1" x14ac:dyDescent="0.3">
      <c r="E112" s="73"/>
      <c r="F112" s="73"/>
      <c r="G112" s="94"/>
      <c r="H112" s="73"/>
      <c r="I112" s="106"/>
    </row>
    <row r="113" spans="5:9" s="28" customFormat="1" x14ac:dyDescent="0.3">
      <c r="E113" s="73"/>
      <c r="F113" s="73"/>
      <c r="G113" s="94"/>
      <c r="H113" s="73"/>
      <c r="I113" s="106"/>
    </row>
    <row r="114" spans="5:9" s="28" customFormat="1" x14ac:dyDescent="0.3">
      <c r="E114" s="73"/>
      <c r="F114" s="73"/>
      <c r="G114" s="94"/>
      <c r="H114" s="73"/>
      <c r="I114" s="106"/>
    </row>
    <row r="115" spans="5:9" s="28" customFormat="1" x14ac:dyDescent="0.3">
      <c r="E115" s="73"/>
      <c r="F115" s="73"/>
      <c r="G115" s="94"/>
      <c r="H115" s="73"/>
      <c r="I115" s="106"/>
    </row>
    <row r="116" spans="5:9" s="28" customFormat="1" x14ac:dyDescent="0.3">
      <c r="E116" s="73"/>
      <c r="F116" s="73"/>
      <c r="G116" s="94"/>
      <c r="H116" s="73"/>
      <c r="I116" s="106"/>
    </row>
    <row r="117" spans="5:9" s="28" customFormat="1" x14ac:dyDescent="0.3">
      <c r="E117" s="73"/>
      <c r="F117" s="73"/>
      <c r="G117" s="94"/>
      <c r="H117" s="73"/>
      <c r="I117" s="106"/>
    </row>
    <row r="118" spans="5:9" s="28" customFormat="1" x14ac:dyDescent="0.3">
      <c r="E118" s="73"/>
      <c r="F118" s="73"/>
      <c r="G118" s="94"/>
      <c r="H118" s="73"/>
      <c r="I118" s="106"/>
    </row>
    <row r="119" spans="5:9" s="28" customFormat="1" x14ac:dyDescent="0.3">
      <c r="E119" s="73"/>
      <c r="F119" s="73"/>
      <c r="G119" s="94"/>
      <c r="H119" s="73"/>
      <c r="I119" s="106"/>
    </row>
    <row r="120" spans="5:9" s="28" customFormat="1" x14ac:dyDescent="0.3">
      <c r="E120" s="73"/>
      <c r="F120" s="73"/>
      <c r="G120" s="94"/>
      <c r="H120" s="73"/>
      <c r="I120" s="106"/>
    </row>
    <row r="121" spans="5:9" s="28" customFormat="1" x14ac:dyDescent="0.3">
      <c r="E121" s="73"/>
      <c r="F121" s="73"/>
      <c r="G121" s="94"/>
      <c r="H121" s="73"/>
      <c r="I121" s="106"/>
    </row>
    <row r="122" spans="5:9" s="28" customFormat="1" x14ac:dyDescent="0.3">
      <c r="E122" s="73"/>
      <c r="F122" s="73"/>
      <c r="G122" s="94"/>
      <c r="H122" s="73"/>
      <c r="I122" s="106"/>
    </row>
    <row r="123" spans="5:9" s="28" customFormat="1" x14ac:dyDescent="0.3">
      <c r="E123" s="73"/>
      <c r="F123" s="73"/>
      <c r="G123" s="94"/>
      <c r="H123" s="73"/>
      <c r="I123" s="106"/>
    </row>
    <row r="124" spans="5:9" s="28" customFormat="1" x14ac:dyDescent="0.3">
      <c r="E124" s="73"/>
      <c r="F124" s="73"/>
      <c r="G124" s="94"/>
      <c r="H124" s="73"/>
      <c r="I124" s="106"/>
    </row>
    <row r="125" spans="5:9" s="28" customFormat="1" x14ac:dyDescent="0.3">
      <c r="E125" s="73"/>
      <c r="F125" s="73"/>
      <c r="G125" s="94"/>
      <c r="H125" s="73"/>
      <c r="I125" s="106"/>
    </row>
    <row r="126" spans="5:9" s="28" customFormat="1" x14ac:dyDescent="0.3">
      <c r="E126" s="73"/>
      <c r="F126" s="73"/>
      <c r="G126" s="94"/>
      <c r="H126" s="73"/>
      <c r="I126" s="106"/>
    </row>
    <row r="127" spans="5:9" s="28" customFormat="1" x14ac:dyDescent="0.3">
      <c r="E127" s="73"/>
      <c r="F127" s="73"/>
      <c r="G127" s="94"/>
      <c r="H127" s="73"/>
      <c r="I127" s="106"/>
    </row>
    <row r="128" spans="5:9" s="28" customFormat="1" x14ac:dyDescent="0.3">
      <c r="E128" s="73"/>
      <c r="F128" s="73"/>
      <c r="G128" s="94"/>
      <c r="H128" s="73"/>
      <c r="I128" s="106"/>
    </row>
    <row r="129" spans="5:9" s="11" customFormat="1" ht="24.9" customHeight="1" x14ac:dyDescent="0.3">
      <c r="E129" s="95"/>
      <c r="F129" s="95"/>
      <c r="G129" s="96"/>
      <c r="H129" s="95"/>
      <c r="I129" s="107"/>
    </row>
    <row r="130" spans="5:9" s="10" customFormat="1" ht="4.2" x14ac:dyDescent="0.3">
      <c r="E130" s="78"/>
      <c r="F130" s="78"/>
      <c r="G130" s="80"/>
      <c r="H130" s="78"/>
      <c r="I130" s="108"/>
    </row>
    <row r="131" spans="5:9" s="10" customFormat="1" ht="4.2" x14ac:dyDescent="0.3">
      <c r="E131" s="78"/>
      <c r="F131" s="78"/>
      <c r="G131" s="80"/>
      <c r="H131" s="78"/>
      <c r="I131" s="108"/>
    </row>
  </sheetData>
  <mergeCells count="9">
    <mergeCell ref="B40:G40"/>
    <mergeCell ref="G5:G6"/>
    <mergeCell ref="H5:H6"/>
    <mergeCell ref="I5:I6"/>
    <mergeCell ref="B5:B6"/>
    <mergeCell ref="C5:C6"/>
    <mergeCell ref="D5:D6"/>
    <mergeCell ref="E5:E6"/>
    <mergeCell ref="F5:F6"/>
  </mergeCells>
  <printOptions horizontalCentered="1"/>
  <pageMargins left="0.39370078740157483" right="0.39370078740157483" top="0.39370078740157483" bottom="0.51181102362204722" header="0.31496062992125984" footer="0.31496062992125984"/>
  <pageSetup paperSize="9" scale="98" fitToWidth="0" fitToHeight="0" orientation="portrait" useFirstPageNumber="1" r:id="rId1"/>
  <headerFooter>
    <oddFooter>&amp;C4.&amp;P</oddFooter>
    <firstFooter>&amp;C1.1&amp;P</first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L131"/>
  <sheetViews>
    <sheetView showGridLines="0" view="pageBreakPreview" topLeftCell="A22" zoomScale="90" zoomScaleSheetLayoutView="90" workbookViewId="0">
      <selection activeCell="B72" sqref="B72:G72"/>
    </sheetView>
  </sheetViews>
  <sheetFormatPr defaultColWidth="8.88671875" defaultRowHeight="13.2" x14ac:dyDescent="0.3"/>
  <cols>
    <col min="1" max="1" width="1" style="5" customWidth="1"/>
    <col min="2" max="2" width="7.109375" style="5" customWidth="1"/>
    <col min="3" max="3" width="9.44140625" style="5" customWidth="1"/>
    <col min="4" max="4" width="33.6640625" style="5" customWidth="1"/>
    <col min="5" max="5" width="8.44140625" style="62" customWidth="1"/>
    <col min="6" max="6" width="9" style="62" customWidth="1"/>
    <col min="7" max="7" width="11.88671875" style="68" bestFit="1" customWidth="1"/>
    <col min="8" max="8" width="15.6640625" style="62" customWidth="1"/>
    <col min="9" max="9" width="1.33203125" style="98" customWidth="1"/>
    <col min="10" max="10" width="8.88671875" style="5"/>
    <col min="11" max="11" width="10.5546875" style="5" bestFit="1" customWidth="1"/>
    <col min="12" max="12" width="13.5546875" style="5" bestFit="1" customWidth="1"/>
    <col min="13" max="16384" width="8.88671875" style="5"/>
  </cols>
  <sheetData>
    <row r="1" spans="2:10" x14ac:dyDescent="0.3">
      <c r="B1" s="7" t="str">
        <f>'P&amp;G - Section 1'!B1</f>
        <v>OR TAMBO DISTRICT MUNICIPALITY</v>
      </c>
    </row>
    <row r="2" spans="2:10" ht="13.2" customHeight="1" x14ac:dyDescent="0.3">
      <c r="B2" s="276" t="str">
        <f>'Gabions &amp; Pitching - Section 4'!B2</f>
        <v>KSD LOCAL MUNICIPALITY</v>
      </c>
      <c r="C2" s="8"/>
      <c r="G2" s="13"/>
      <c r="H2" s="301" t="str">
        <f>'Gabions &amp; Pitching - Section 4'!H2</f>
        <v>Contract No. ORTDM SCMU 22-25/26</v>
      </c>
    </row>
    <row r="3" spans="2:10" x14ac:dyDescent="0.3">
      <c r="B3" s="254" t="str">
        <f>'Gabions &amp; Pitching - Section 4'!B3</f>
        <v>MNCWASA WATER SUPPLY PHASE 1</v>
      </c>
      <c r="H3" s="301" t="s">
        <v>86</v>
      </c>
    </row>
    <row r="4" spans="2:10" s="6" customFormat="1" ht="6" thickBot="1" x14ac:dyDescent="0.35">
      <c r="B4" s="9"/>
      <c r="E4" s="63"/>
      <c r="F4" s="63"/>
      <c r="G4" s="69"/>
      <c r="H4" s="63"/>
      <c r="I4" s="99"/>
    </row>
    <row r="5" spans="2:10" s="12" customFormat="1" ht="15" customHeight="1" thickTop="1" x14ac:dyDescent="0.3">
      <c r="B5" s="369" t="s">
        <v>211</v>
      </c>
      <c r="C5" s="377" t="s">
        <v>0</v>
      </c>
      <c r="D5" s="377" t="s">
        <v>1</v>
      </c>
      <c r="E5" s="377" t="s">
        <v>2</v>
      </c>
      <c r="F5" s="375" t="s">
        <v>212</v>
      </c>
      <c r="G5" s="384" t="s">
        <v>3</v>
      </c>
      <c r="H5" s="381" t="s">
        <v>213</v>
      </c>
      <c r="I5" s="421"/>
      <c r="J5" s="68"/>
    </row>
    <row r="6" spans="2:10" s="12" customFormat="1" ht="15" customHeight="1" thickBot="1" x14ac:dyDescent="0.35">
      <c r="B6" s="370"/>
      <c r="C6" s="378"/>
      <c r="D6" s="378"/>
      <c r="E6" s="378"/>
      <c r="F6" s="376"/>
      <c r="G6" s="385"/>
      <c r="H6" s="382"/>
      <c r="I6" s="421"/>
      <c r="J6" s="68"/>
    </row>
    <row r="7" spans="2:10" s="11" customFormat="1" ht="13.8" thickTop="1" x14ac:dyDescent="0.3">
      <c r="B7" s="60"/>
      <c r="C7" s="44"/>
      <c r="D7" s="25" t="s">
        <v>436</v>
      </c>
      <c r="E7" s="64"/>
      <c r="F7" s="86"/>
      <c r="G7" s="97"/>
      <c r="H7" s="327"/>
      <c r="I7" s="422"/>
    </row>
    <row r="8" spans="2:10" s="28" customFormat="1" ht="39.6" x14ac:dyDescent="0.3">
      <c r="B8" s="226">
        <v>5</v>
      </c>
      <c r="C8" s="18" t="s">
        <v>131</v>
      </c>
      <c r="D8" s="18" t="s">
        <v>87</v>
      </c>
      <c r="E8" s="110"/>
      <c r="F8" s="169"/>
      <c r="G8" s="168"/>
      <c r="H8" s="327"/>
      <c r="I8" s="423"/>
    </row>
    <row r="9" spans="2:10" s="28" customFormat="1" x14ac:dyDescent="0.3">
      <c r="B9" s="154"/>
      <c r="C9" s="110"/>
      <c r="D9" s="19"/>
      <c r="E9" s="110"/>
      <c r="F9" s="169"/>
      <c r="G9" s="168"/>
      <c r="H9" s="327"/>
      <c r="I9" s="423"/>
    </row>
    <row r="10" spans="2:10" s="28" customFormat="1" ht="26.4" x14ac:dyDescent="0.3">
      <c r="B10" s="154">
        <v>5.0999999999999996</v>
      </c>
      <c r="C10" s="19" t="s">
        <v>132</v>
      </c>
      <c r="D10" s="20" t="s">
        <v>88</v>
      </c>
      <c r="E10" s="110"/>
      <c r="F10" s="169"/>
      <c r="G10" s="168"/>
      <c r="H10" s="327"/>
      <c r="I10" s="423"/>
    </row>
    <row r="11" spans="2:10" s="28" customFormat="1" x14ac:dyDescent="0.3">
      <c r="B11" s="226"/>
      <c r="C11" s="110"/>
      <c r="D11" s="20"/>
      <c r="E11" s="110"/>
      <c r="F11" s="169"/>
      <c r="G11" s="168"/>
      <c r="H11" s="327"/>
      <c r="I11" s="424"/>
    </row>
    <row r="12" spans="2:10" s="28" customFormat="1" x14ac:dyDescent="0.3">
      <c r="B12" s="154" t="s">
        <v>89</v>
      </c>
      <c r="C12" s="19" t="s">
        <v>90</v>
      </c>
      <c r="D12" s="19" t="s">
        <v>91</v>
      </c>
      <c r="E12" s="118" t="s">
        <v>50</v>
      </c>
      <c r="F12" s="122">
        <v>710</v>
      </c>
      <c r="G12" s="168"/>
      <c r="H12" s="327"/>
      <c r="I12" s="424"/>
    </row>
    <row r="13" spans="2:10" s="28" customFormat="1" x14ac:dyDescent="0.3">
      <c r="B13" s="154"/>
      <c r="C13" s="19"/>
      <c r="D13" s="19"/>
      <c r="E13" s="118"/>
      <c r="F13" s="122"/>
      <c r="G13" s="168"/>
      <c r="H13" s="327"/>
      <c r="I13" s="423"/>
    </row>
    <row r="14" spans="2:10" s="28" customFormat="1" x14ac:dyDescent="0.3">
      <c r="B14" s="154" t="s">
        <v>92</v>
      </c>
      <c r="C14" s="19" t="s">
        <v>93</v>
      </c>
      <c r="D14" s="19" t="s">
        <v>94</v>
      </c>
      <c r="E14" s="118" t="s">
        <v>50</v>
      </c>
      <c r="F14" s="122">
        <v>2990</v>
      </c>
      <c r="G14" s="168"/>
      <c r="H14" s="327"/>
      <c r="I14" s="424"/>
    </row>
    <row r="15" spans="2:10" s="28" customFormat="1" x14ac:dyDescent="0.3">
      <c r="B15" s="154"/>
      <c r="C15" s="19"/>
      <c r="D15" s="19"/>
      <c r="E15" s="118"/>
      <c r="F15" s="122"/>
      <c r="G15" s="168"/>
      <c r="H15" s="327"/>
      <c r="I15" s="424"/>
    </row>
    <row r="16" spans="2:10" s="28" customFormat="1" x14ac:dyDescent="0.3">
      <c r="B16" s="154" t="s">
        <v>223</v>
      </c>
      <c r="C16" s="110" t="s">
        <v>59</v>
      </c>
      <c r="D16" s="20" t="s">
        <v>95</v>
      </c>
      <c r="E16" s="118"/>
      <c r="F16" s="122"/>
      <c r="G16" s="168"/>
      <c r="H16" s="327"/>
      <c r="I16" s="423"/>
    </row>
    <row r="17" spans="2:12" s="28" customFormat="1" x14ac:dyDescent="0.3">
      <c r="B17" s="154"/>
      <c r="C17" s="19"/>
      <c r="D17" s="19"/>
      <c r="E17" s="118"/>
      <c r="F17" s="122"/>
      <c r="G17" s="168"/>
      <c r="H17" s="327"/>
      <c r="I17" s="424"/>
    </row>
    <row r="18" spans="2:12" s="28" customFormat="1" x14ac:dyDescent="0.3">
      <c r="B18" s="154" t="s">
        <v>96</v>
      </c>
      <c r="C18" s="19" t="s">
        <v>97</v>
      </c>
      <c r="D18" s="20" t="s">
        <v>98</v>
      </c>
      <c r="E18" s="110"/>
      <c r="F18" s="122"/>
      <c r="G18" s="168"/>
      <c r="H18" s="327"/>
      <c r="I18" s="423"/>
    </row>
    <row r="19" spans="2:12" s="28" customFormat="1" x14ac:dyDescent="0.3">
      <c r="B19" s="154"/>
      <c r="C19" s="19"/>
      <c r="D19" s="20" t="s">
        <v>99</v>
      </c>
      <c r="E19" s="110"/>
      <c r="F19" s="122"/>
      <c r="G19" s="168"/>
      <c r="H19" s="327"/>
      <c r="I19" s="423"/>
    </row>
    <row r="20" spans="2:12" s="28" customFormat="1" x14ac:dyDescent="0.3">
      <c r="B20" s="154"/>
      <c r="C20" s="19"/>
      <c r="D20" s="19"/>
      <c r="E20" s="110"/>
      <c r="F20" s="122"/>
      <c r="G20" s="168"/>
      <c r="H20" s="327"/>
      <c r="I20" s="424"/>
    </row>
    <row r="21" spans="2:12" s="28" customFormat="1" ht="26.4" x14ac:dyDescent="0.3">
      <c r="B21" s="154" t="s">
        <v>100</v>
      </c>
      <c r="C21" s="19" t="s">
        <v>101</v>
      </c>
      <c r="D21" s="19" t="s">
        <v>91</v>
      </c>
      <c r="E21" s="118" t="s">
        <v>50</v>
      </c>
      <c r="F21" s="122">
        <v>200</v>
      </c>
      <c r="G21" s="168"/>
      <c r="H21" s="327"/>
      <c r="I21" s="424"/>
    </row>
    <row r="22" spans="2:12" s="28" customFormat="1" x14ac:dyDescent="0.3">
      <c r="B22" s="154"/>
      <c r="C22" s="19"/>
      <c r="D22" s="19"/>
      <c r="E22" s="118"/>
      <c r="F22" s="122"/>
      <c r="G22" s="168"/>
      <c r="H22" s="327"/>
      <c r="I22" s="423"/>
    </row>
    <row r="23" spans="2:12" s="28" customFormat="1" ht="26.4" x14ac:dyDescent="0.3">
      <c r="B23" s="154" t="s">
        <v>102</v>
      </c>
      <c r="C23" s="19" t="s">
        <v>103</v>
      </c>
      <c r="D23" s="19" t="s">
        <v>94</v>
      </c>
      <c r="E23" s="118" t="s">
        <v>50</v>
      </c>
      <c r="F23" s="122">
        <v>650</v>
      </c>
      <c r="G23" s="168"/>
      <c r="H23" s="327"/>
      <c r="I23" s="424"/>
      <c r="L23" s="183"/>
    </row>
    <row r="24" spans="2:12" s="28" customFormat="1" x14ac:dyDescent="0.3">
      <c r="B24" s="154"/>
      <c r="C24" s="19"/>
      <c r="D24" s="19"/>
      <c r="E24" s="118"/>
      <c r="F24" s="122"/>
      <c r="G24" s="168"/>
      <c r="H24" s="327"/>
      <c r="I24" s="423"/>
    </row>
    <row r="25" spans="2:12" s="28" customFormat="1" x14ac:dyDescent="0.3">
      <c r="B25" s="154" t="s">
        <v>104</v>
      </c>
      <c r="C25" s="19" t="s">
        <v>105</v>
      </c>
      <c r="D25" s="20" t="s">
        <v>106</v>
      </c>
      <c r="E25" s="110"/>
      <c r="F25" s="122"/>
      <c r="G25" s="168"/>
      <c r="H25" s="327"/>
      <c r="I25" s="424"/>
    </row>
    <row r="26" spans="2:12" s="28" customFormat="1" x14ac:dyDescent="0.3">
      <c r="B26" s="154"/>
      <c r="C26" s="19"/>
      <c r="D26" s="19"/>
      <c r="E26" s="110"/>
      <c r="F26" s="475"/>
      <c r="G26" s="168"/>
      <c r="H26" s="327"/>
      <c r="I26" s="423"/>
    </row>
    <row r="27" spans="2:12" s="28" customFormat="1" ht="26.4" x14ac:dyDescent="0.3">
      <c r="B27" s="154" t="s">
        <v>107</v>
      </c>
      <c r="C27" s="19" t="s">
        <v>108</v>
      </c>
      <c r="D27" s="19" t="s">
        <v>91</v>
      </c>
      <c r="E27" s="118" t="s">
        <v>50</v>
      </c>
      <c r="F27" s="475">
        <f>100-50</f>
        <v>50</v>
      </c>
      <c r="G27" s="168"/>
      <c r="H27" s="327"/>
      <c r="I27" s="424"/>
      <c r="L27" s="183"/>
    </row>
    <row r="28" spans="2:12" s="28" customFormat="1" x14ac:dyDescent="0.3">
      <c r="B28" s="154"/>
      <c r="C28" s="19"/>
      <c r="D28" s="19"/>
      <c r="E28" s="118"/>
      <c r="F28" s="475"/>
      <c r="G28" s="168"/>
      <c r="H28" s="327"/>
      <c r="I28" s="423"/>
    </row>
    <row r="29" spans="2:12" s="28" customFormat="1" ht="26.4" x14ac:dyDescent="0.3">
      <c r="B29" s="154" t="s">
        <v>109</v>
      </c>
      <c r="C29" s="19" t="s">
        <v>110</v>
      </c>
      <c r="D29" s="19" t="s">
        <v>94</v>
      </c>
      <c r="E29" s="118" t="s">
        <v>50</v>
      </c>
      <c r="F29" s="475">
        <f>100-50</f>
        <v>50</v>
      </c>
      <c r="G29" s="168"/>
      <c r="H29" s="327"/>
      <c r="I29" s="424"/>
    </row>
    <row r="30" spans="2:12" s="28" customFormat="1" x14ac:dyDescent="0.3">
      <c r="B30" s="154"/>
      <c r="C30" s="19"/>
      <c r="D30" s="19"/>
      <c r="E30" s="118"/>
      <c r="F30" s="475"/>
      <c r="G30" s="168"/>
      <c r="H30" s="327"/>
      <c r="I30" s="423"/>
    </row>
    <row r="31" spans="2:12" s="28" customFormat="1" x14ac:dyDescent="0.3">
      <c r="B31" s="154" t="s">
        <v>224</v>
      </c>
      <c r="C31" s="19" t="s">
        <v>111</v>
      </c>
      <c r="D31" s="20" t="s">
        <v>112</v>
      </c>
      <c r="E31" s="118"/>
      <c r="F31" s="475"/>
      <c r="G31" s="168"/>
      <c r="H31" s="327"/>
      <c r="I31" s="423"/>
    </row>
    <row r="32" spans="2:12" s="28" customFormat="1" x14ac:dyDescent="0.3">
      <c r="B32" s="154"/>
      <c r="C32" s="19"/>
      <c r="D32" s="20"/>
      <c r="E32" s="118"/>
      <c r="F32" s="475"/>
      <c r="G32" s="168"/>
      <c r="H32" s="327"/>
      <c r="I32" s="424"/>
    </row>
    <row r="33" spans="2:12" s="28" customFormat="1" x14ac:dyDescent="0.3">
      <c r="B33" s="154" t="s">
        <v>113</v>
      </c>
      <c r="C33" s="19"/>
      <c r="D33" s="19" t="s">
        <v>114</v>
      </c>
      <c r="E33" s="118" t="s">
        <v>50</v>
      </c>
      <c r="F33" s="475">
        <v>0.5</v>
      </c>
      <c r="G33" s="168"/>
      <c r="H33" s="468"/>
      <c r="I33" s="424"/>
    </row>
    <row r="34" spans="2:12" s="28" customFormat="1" x14ac:dyDescent="0.3">
      <c r="B34" s="154"/>
      <c r="C34" s="19"/>
      <c r="D34" s="19"/>
      <c r="E34" s="118"/>
      <c r="F34" s="475"/>
      <c r="G34" s="168"/>
      <c r="H34" s="327"/>
      <c r="I34" s="423"/>
    </row>
    <row r="35" spans="2:12" s="28" customFormat="1" x14ac:dyDescent="0.3">
      <c r="B35" s="154" t="s">
        <v>225</v>
      </c>
      <c r="C35" s="19" t="s">
        <v>80</v>
      </c>
      <c r="D35" s="20" t="s">
        <v>202</v>
      </c>
      <c r="E35" s="118"/>
      <c r="F35" s="475"/>
      <c r="G35" s="168"/>
      <c r="H35" s="327"/>
      <c r="I35" s="423"/>
    </row>
    <row r="36" spans="2:12" s="28" customFormat="1" x14ac:dyDescent="0.3">
      <c r="B36" s="154"/>
      <c r="C36" s="19"/>
      <c r="D36" s="19"/>
      <c r="E36" s="118"/>
      <c r="F36" s="475"/>
      <c r="G36" s="168"/>
      <c r="H36" s="327"/>
      <c r="I36" s="425"/>
      <c r="L36" s="33"/>
    </row>
    <row r="37" spans="2:12" s="28" customFormat="1" ht="55.2" x14ac:dyDescent="0.3">
      <c r="B37" s="154" t="s">
        <v>115</v>
      </c>
      <c r="C37" s="19"/>
      <c r="D37" s="19" t="s">
        <v>203</v>
      </c>
      <c r="E37" s="118" t="s">
        <v>50</v>
      </c>
      <c r="F37" s="475">
        <v>3</v>
      </c>
      <c r="G37" s="168"/>
      <c r="H37" s="327"/>
      <c r="I37" s="424"/>
      <c r="L37" s="33"/>
    </row>
    <row r="38" spans="2:12" s="28" customFormat="1" x14ac:dyDescent="0.3">
      <c r="B38" s="56"/>
      <c r="C38" s="16"/>
      <c r="D38" s="17"/>
      <c r="E38" s="89"/>
      <c r="F38" s="472"/>
      <c r="G38" s="75"/>
      <c r="H38" s="327"/>
      <c r="I38" s="423"/>
    </row>
    <row r="39" spans="2:12" s="28" customFormat="1" x14ac:dyDescent="0.3">
      <c r="B39" s="56"/>
      <c r="C39" s="4"/>
      <c r="D39" s="4"/>
      <c r="E39" s="55"/>
      <c r="F39" s="87"/>
      <c r="G39" s="75"/>
      <c r="H39" s="327"/>
      <c r="I39" s="423"/>
    </row>
    <row r="40" spans="2:12" s="28" customFormat="1" ht="24" customHeight="1" thickBot="1" x14ac:dyDescent="0.35">
      <c r="B40" s="483" t="s">
        <v>4</v>
      </c>
      <c r="C40" s="484"/>
      <c r="D40" s="484"/>
      <c r="E40" s="484"/>
      <c r="F40" s="484"/>
      <c r="G40" s="485"/>
      <c r="H40" s="328"/>
      <c r="I40" s="420"/>
    </row>
    <row r="41" spans="2:12" s="28" customFormat="1" ht="13.8" thickTop="1" x14ac:dyDescent="0.3">
      <c r="B41" s="82"/>
      <c r="C41" s="82"/>
      <c r="D41" s="82"/>
      <c r="E41" s="92"/>
      <c r="F41" s="92"/>
      <c r="G41" s="93"/>
      <c r="H41" s="329"/>
      <c r="I41" s="419"/>
    </row>
    <row r="42" spans="2:12" s="28" customFormat="1" x14ac:dyDescent="0.3">
      <c r="E42" s="73"/>
      <c r="F42" s="73"/>
      <c r="G42" s="94"/>
      <c r="H42" s="94"/>
      <c r="I42" s="106"/>
    </row>
    <row r="43" spans="2:12" s="28" customFormat="1" x14ac:dyDescent="0.3">
      <c r="E43" s="73"/>
      <c r="F43" s="73"/>
      <c r="G43" s="94"/>
      <c r="H43" s="94"/>
      <c r="I43" s="106"/>
    </row>
    <row r="44" spans="2:12" s="28" customFormat="1" x14ac:dyDescent="0.3">
      <c r="E44" s="73"/>
      <c r="F44" s="73"/>
      <c r="G44" s="94"/>
      <c r="H44" s="94"/>
      <c r="I44" s="106"/>
    </row>
    <row r="45" spans="2:12" s="28" customFormat="1" x14ac:dyDescent="0.3">
      <c r="E45" s="73"/>
      <c r="F45" s="73"/>
      <c r="G45" s="94"/>
      <c r="H45" s="94"/>
      <c r="I45" s="106"/>
    </row>
    <row r="46" spans="2:12" s="28" customFormat="1" x14ac:dyDescent="0.3">
      <c r="E46" s="73"/>
      <c r="F46" s="73"/>
      <c r="G46" s="94"/>
      <c r="H46" s="94"/>
      <c r="I46" s="106"/>
    </row>
    <row r="47" spans="2:12" s="28" customFormat="1" x14ac:dyDescent="0.3">
      <c r="E47" s="73"/>
      <c r="F47" s="73"/>
      <c r="G47" s="94"/>
      <c r="H47" s="94"/>
      <c r="I47" s="106"/>
    </row>
    <row r="48" spans="2:12" s="28" customFormat="1" x14ac:dyDescent="0.3">
      <c r="E48" s="73"/>
      <c r="F48" s="73"/>
      <c r="G48" s="94"/>
      <c r="H48" s="94"/>
      <c r="I48" s="106"/>
    </row>
    <row r="49" spans="5:9" s="28" customFormat="1" x14ac:dyDescent="0.3">
      <c r="E49" s="73"/>
      <c r="F49" s="73"/>
      <c r="G49" s="94"/>
      <c r="H49" s="94"/>
      <c r="I49" s="106"/>
    </row>
    <row r="50" spans="5:9" s="28" customFormat="1" x14ac:dyDescent="0.3">
      <c r="E50" s="73"/>
      <c r="F50" s="73"/>
      <c r="G50" s="94"/>
      <c r="H50" s="94"/>
      <c r="I50" s="106"/>
    </row>
    <row r="51" spans="5:9" s="28" customFormat="1" x14ac:dyDescent="0.3">
      <c r="E51" s="73"/>
      <c r="F51" s="73"/>
      <c r="G51" s="94"/>
      <c r="H51" s="94"/>
      <c r="I51" s="106"/>
    </row>
    <row r="52" spans="5:9" s="28" customFormat="1" x14ac:dyDescent="0.3">
      <c r="E52" s="73"/>
      <c r="F52" s="73"/>
      <c r="G52" s="94"/>
      <c r="H52" s="94"/>
      <c r="I52" s="106"/>
    </row>
    <row r="53" spans="5:9" s="28" customFormat="1" x14ac:dyDescent="0.3">
      <c r="E53" s="73"/>
      <c r="F53" s="73"/>
      <c r="G53" s="94"/>
      <c r="H53" s="94"/>
      <c r="I53" s="106"/>
    </row>
    <row r="54" spans="5:9" s="28" customFormat="1" x14ac:dyDescent="0.3">
      <c r="E54" s="73"/>
      <c r="F54" s="73"/>
      <c r="G54" s="94"/>
      <c r="H54" s="94"/>
      <c r="I54" s="106"/>
    </row>
    <row r="55" spans="5:9" s="28" customFormat="1" x14ac:dyDescent="0.3">
      <c r="E55" s="73"/>
      <c r="F55" s="73"/>
      <c r="G55" s="94"/>
      <c r="H55" s="94"/>
      <c r="I55" s="106"/>
    </row>
    <row r="56" spans="5:9" s="28" customFormat="1" x14ac:dyDescent="0.3">
      <c r="E56" s="73"/>
      <c r="F56" s="73"/>
      <c r="G56" s="94"/>
      <c r="H56" s="94"/>
      <c r="I56" s="106"/>
    </row>
    <row r="57" spans="5:9" s="28" customFormat="1" x14ac:dyDescent="0.3">
      <c r="E57" s="73"/>
      <c r="F57" s="73"/>
      <c r="G57" s="94"/>
      <c r="H57" s="94"/>
      <c r="I57" s="106"/>
    </row>
    <row r="58" spans="5:9" s="28" customFormat="1" x14ac:dyDescent="0.3">
      <c r="E58" s="73"/>
      <c r="F58" s="73"/>
      <c r="G58" s="94"/>
      <c r="H58" s="94"/>
      <c r="I58" s="106"/>
    </row>
    <row r="59" spans="5:9" s="28" customFormat="1" x14ac:dyDescent="0.3">
      <c r="E59" s="73"/>
      <c r="F59" s="73"/>
      <c r="G59" s="94"/>
      <c r="H59" s="94"/>
      <c r="I59" s="106"/>
    </row>
    <row r="60" spans="5:9" s="28" customFormat="1" x14ac:dyDescent="0.3">
      <c r="E60" s="73"/>
      <c r="F60" s="73"/>
      <c r="G60" s="94"/>
      <c r="H60" s="94"/>
      <c r="I60" s="106"/>
    </row>
    <row r="61" spans="5:9" s="28" customFormat="1" x14ac:dyDescent="0.3">
      <c r="E61" s="73"/>
      <c r="F61" s="73"/>
      <c r="G61" s="94"/>
      <c r="H61" s="94"/>
      <c r="I61" s="106"/>
    </row>
    <row r="62" spans="5:9" s="28" customFormat="1" x14ac:dyDescent="0.3">
      <c r="E62" s="73"/>
      <c r="F62" s="73"/>
      <c r="G62" s="94"/>
      <c r="H62" s="94"/>
      <c r="I62" s="106"/>
    </row>
    <row r="63" spans="5:9" s="28" customFormat="1" x14ac:dyDescent="0.3">
      <c r="E63" s="73"/>
      <c r="F63" s="73"/>
      <c r="G63" s="94"/>
      <c r="H63" s="94"/>
      <c r="I63" s="106"/>
    </row>
    <row r="64" spans="5:9" s="28" customFormat="1" x14ac:dyDescent="0.3">
      <c r="E64" s="73"/>
      <c r="F64" s="73"/>
      <c r="G64" s="94"/>
      <c r="H64" s="94"/>
      <c r="I64" s="106"/>
    </row>
    <row r="65" spans="5:9" s="28" customFormat="1" x14ac:dyDescent="0.3">
      <c r="E65" s="73"/>
      <c r="F65" s="73"/>
      <c r="G65" s="94"/>
      <c r="H65" s="94"/>
      <c r="I65" s="106"/>
    </row>
    <row r="66" spans="5:9" s="28" customFormat="1" x14ac:dyDescent="0.3">
      <c r="E66" s="73"/>
      <c r="F66" s="73"/>
      <c r="G66" s="94"/>
      <c r="H66" s="94"/>
      <c r="I66" s="106"/>
    </row>
    <row r="67" spans="5:9" s="28" customFormat="1" x14ac:dyDescent="0.3">
      <c r="E67" s="73"/>
      <c r="F67" s="73"/>
      <c r="G67" s="94"/>
      <c r="H67" s="94"/>
      <c r="I67" s="106"/>
    </row>
    <row r="68" spans="5:9" s="28" customFormat="1" x14ac:dyDescent="0.3">
      <c r="E68" s="73"/>
      <c r="F68" s="73"/>
      <c r="G68" s="94"/>
      <c r="H68" s="94"/>
      <c r="I68" s="106"/>
    </row>
    <row r="69" spans="5:9" s="28" customFormat="1" x14ac:dyDescent="0.3">
      <c r="E69" s="73"/>
      <c r="F69" s="73"/>
      <c r="G69" s="94"/>
      <c r="H69" s="94"/>
      <c r="I69" s="106"/>
    </row>
    <row r="70" spans="5:9" s="28" customFormat="1" x14ac:dyDescent="0.3">
      <c r="E70" s="73"/>
      <c r="F70" s="73"/>
      <c r="G70" s="94"/>
      <c r="H70" s="94"/>
      <c r="I70" s="106"/>
    </row>
    <row r="71" spans="5:9" s="28" customFormat="1" x14ac:dyDescent="0.3">
      <c r="E71" s="73"/>
      <c r="F71" s="73"/>
      <c r="G71" s="94"/>
      <c r="H71" s="94"/>
      <c r="I71" s="106"/>
    </row>
    <row r="72" spans="5:9" s="28" customFormat="1" x14ac:dyDescent="0.3">
      <c r="E72" s="73"/>
      <c r="F72" s="73"/>
      <c r="G72" s="94"/>
      <c r="H72" s="94"/>
      <c r="I72" s="106"/>
    </row>
    <row r="73" spans="5:9" s="28" customFormat="1" x14ac:dyDescent="0.3">
      <c r="E73" s="73"/>
      <c r="F73" s="73"/>
      <c r="G73" s="94"/>
      <c r="H73" s="94"/>
      <c r="I73" s="106"/>
    </row>
    <row r="74" spans="5:9" s="28" customFormat="1" x14ac:dyDescent="0.3">
      <c r="E74" s="73"/>
      <c r="F74" s="73"/>
      <c r="G74" s="94"/>
      <c r="H74" s="94"/>
      <c r="I74" s="106"/>
    </row>
    <row r="75" spans="5:9" s="28" customFormat="1" x14ac:dyDescent="0.3">
      <c r="E75" s="73"/>
      <c r="F75" s="73"/>
      <c r="G75" s="94"/>
      <c r="H75" s="94"/>
      <c r="I75" s="106"/>
    </row>
    <row r="76" spans="5:9" s="28" customFormat="1" ht="24" customHeight="1" x14ac:dyDescent="0.3">
      <c r="E76" s="73"/>
      <c r="F76" s="73"/>
      <c r="G76" s="94"/>
      <c r="H76" s="94"/>
      <c r="I76" s="106"/>
    </row>
    <row r="77" spans="5:9" s="28" customFormat="1" ht="24" customHeight="1" x14ac:dyDescent="0.3">
      <c r="E77" s="73"/>
      <c r="F77" s="73"/>
      <c r="G77" s="94"/>
      <c r="H77" s="94"/>
      <c r="I77" s="106"/>
    </row>
    <row r="78" spans="5:9" s="28" customFormat="1" x14ac:dyDescent="0.3">
      <c r="E78" s="73"/>
      <c r="F78" s="73"/>
      <c r="G78" s="94"/>
      <c r="H78" s="94"/>
      <c r="I78" s="106"/>
    </row>
    <row r="79" spans="5:9" s="28" customFormat="1" x14ac:dyDescent="0.3">
      <c r="E79" s="73"/>
      <c r="F79" s="73"/>
      <c r="G79" s="94"/>
      <c r="H79" s="94"/>
      <c r="I79" s="106"/>
    </row>
    <row r="80" spans="5:9" s="28" customFormat="1" x14ac:dyDescent="0.3">
      <c r="E80" s="73"/>
      <c r="F80" s="73"/>
      <c r="G80" s="94"/>
      <c r="H80" s="94"/>
      <c r="I80" s="106"/>
    </row>
    <row r="81" spans="5:9" s="28" customFormat="1" x14ac:dyDescent="0.3">
      <c r="E81" s="73"/>
      <c r="F81" s="73"/>
      <c r="G81" s="94"/>
      <c r="H81" s="94"/>
      <c r="I81" s="106"/>
    </row>
    <row r="82" spans="5:9" s="28" customFormat="1" x14ac:dyDescent="0.3">
      <c r="E82" s="73"/>
      <c r="F82" s="73"/>
      <c r="G82" s="94"/>
      <c r="H82" s="94"/>
      <c r="I82" s="106"/>
    </row>
    <row r="83" spans="5:9" s="28" customFormat="1" x14ac:dyDescent="0.3">
      <c r="E83" s="73"/>
      <c r="F83" s="73"/>
      <c r="G83" s="94"/>
      <c r="H83" s="94"/>
      <c r="I83" s="106"/>
    </row>
    <row r="84" spans="5:9" s="28" customFormat="1" x14ac:dyDescent="0.3">
      <c r="E84" s="73"/>
      <c r="F84" s="73"/>
      <c r="G84" s="94"/>
      <c r="H84" s="94"/>
      <c r="I84" s="106"/>
    </row>
    <row r="85" spans="5:9" s="28" customFormat="1" x14ac:dyDescent="0.3">
      <c r="E85" s="73"/>
      <c r="F85" s="73"/>
      <c r="G85" s="94"/>
      <c r="H85" s="94"/>
      <c r="I85" s="106"/>
    </row>
    <row r="86" spans="5:9" s="28" customFormat="1" x14ac:dyDescent="0.3">
      <c r="E86" s="73"/>
      <c r="F86" s="73"/>
      <c r="G86" s="94"/>
      <c r="H86" s="94"/>
      <c r="I86" s="106"/>
    </row>
    <row r="87" spans="5:9" s="28" customFormat="1" x14ac:dyDescent="0.3">
      <c r="E87" s="73"/>
      <c r="F87" s="73"/>
      <c r="G87" s="94"/>
      <c r="H87" s="94"/>
      <c r="I87" s="106"/>
    </row>
    <row r="88" spans="5:9" s="28" customFormat="1" x14ac:dyDescent="0.3">
      <c r="E88" s="73"/>
      <c r="F88" s="73"/>
      <c r="G88" s="94"/>
      <c r="H88" s="94"/>
      <c r="I88" s="106"/>
    </row>
    <row r="89" spans="5:9" s="28" customFormat="1" x14ac:dyDescent="0.3">
      <c r="E89" s="73"/>
      <c r="F89" s="73"/>
      <c r="G89" s="94"/>
      <c r="H89" s="73"/>
      <c r="I89" s="106"/>
    </row>
    <row r="90" spans="5:9" s="28" customFormat="1" x14ac:dyDescent="0.3">
      <c r="E90" s="73"/>
      <c r="F90" s="73"/>
      <c r="G90" s="94"/>
      <c r="H90" s="73"/>
      <c r="I90" s="106"/>
    </row>
    <row r="91" spans="5:9" s="28" customFormat="1" x14ac:dyDescent="0.3">
      <c r="E91" s="73"/>
      <c r="F91" s="73"/>
      <c r="G91" s="94"/>
      <c r="H91" s="73"/>
      <c r="I91" s="106"/>
    </row>
    <row r="92" spans="5:9" s="28" customFormat="1" x14ac:dyDescent="0.3">
      <c r="E92" s="73"/>
      <c r="F92" s="73"/>
      <c r="G92" s="94"/>
      <c r="H92" s="73"/>
      <c r="I92" s="106"/>
    </row>
    <row r="93" spans="5:9" s="28" customFormat="1" x14ac:dyDescent="0.3">
      <c r="E93" s="73"/>
      <c r="F93" s="73"/>
      <c r="G93" s="94"/>
      <c r="H93" s="73"/>
      <c r="I93" s="106"/>
    </row>
    <row r="94" spans="5:9" s="28" customFormat="1" x14ac:dyDescent="0.3">
      <c r="E94" s="73"/>
      <c r="F94" s="73"/>
      <c r="G94" s="94"/>
      <c r="H94" s="73"/>
      <c r="I94" s="106"/>
    </row>
    <row r="95" spans="5:9" s="28" customFormat="1" x14ac:dyDescent="0.3">
      <c r="E95" s="73"/>
      <c r="F95" s="73"/>
      <c r="G95" s="94"/>
      <c r="H95" s="73"/>
      <c r="I95" s="106"/>
    </row>
    <row r="96" spans="5:9" s="28" customFormat="1" x14ac:dyDescent="0.3">
      <c r="E96" s="73"/>
      <c r="F96" s="73"/>
      <c r="G96" s="94"/>
      <c r="H96" s="73"/>
      <c r="I96" s="106"/>
    </row>
    <row r="97" spans="5:9" s="28" customFormat="1" x14ac:dyDescent="0.3">
      <c r="E97" s="73"/>
      <c r="F97" s="73"/>
      <c r="G97" s="94"/>
      <c r="H97" s="73"/>
      <c r="I97" s="106"/>
    </row>
    <row r="98" spans="5:9" s="28" customFormat="1" x14ac:dyDescent="0.3">
      <c r="E98" s="73"/>
      <c r="F98" s="73"/>
      <c r="G98" s="94"/>
      <c r="H98" s="73"/>
      <c r="I98" s="106"/>
    </row>
    <row r="99" spans="5:9" s="28" customFormat="1" x14ac:dyDescent="0.3">
      <c r="E99" s="73"/>
      <c r="F99" s="73"/>
      <c r="G99" s="94"/>
      <c r="H99" s="73"/>
      <c r="I99" s="106"/>
    </row>
    <row r="100" spans="5:9" s="28" customFormat="1" x14ac:dyDescent="0.3">
      <c r="E100" s="73"/>
      <c r="F100" s="73"/>
      <c r="G100" s="94"/>
      <c r="H100" s="73"/>
      <c r="I100" s="106"/>
    </row>
    <row r="101" spans="5:9" s="28" customFormat="1" x14ac:dyDescent="0.3">
      <c r="E101" s="73"/>
      <c r="F101" s="73"/>
      <c r="G101" s="94"/>
      <c r="H101" s="73"/>
      <c r="I101" s="106"/>
    </row>
    <row r="102" spans="5:9" s="28" customFormat="1" x14ac:dyDescent="0.3">
      <c r="E102" s="73"/>
      <c r="F102" s="73"/>
      <c r="G102" s="94"/>
      <c r="H102" s="73"/>
      <c r="I102" s="106"/>
    </row>
    <row r="103" spans="5:9" s="28" customFormat="1" x14ac:dyDescent="0.3">
      <c r="E103" s="73"/>
      <c r="F103" s="73"/>
      <c r="G103" s="94"/>
      <c r="H103" s="73"/>
      <c r="I103" s="106"/>
    </row>
    <row r="104" spans="5:9" s="28" customFormat="1" x14ac:dyDescent="0.3">
      <c r="E104" s="73"/>
      <c r="F104" s="73"/>
      <c r="G104" s="94"/>
      <c r="H104" s="73"/>
      <c r="I104" s="106"/>
    </row>
    <row r="105" spans="5:9" s="28" customFormat="1" x14ac:dyDescent="0.3">
      <c r="E105" s="73"/>
      <c r="F105" s="73"/>
      <c r="G105" s="94"/>
      <c r="H105" s="73"/>
      <c r="I105" s="106"/>
    </row>
    <row r="106" spans="5:9" s="28" customFormat="1" x14ac:dyDescent="0.3">
      <c r="E106" s="73"/>
      <c r="F106" s="73"/>
      <c r="G106" s="94"/>
      <c r="H106" s="73"/>
      <c r="I106" s="106"/>
    </row>
    <row r="107" spans="5:9" s="28" customFormat="1" x14ac:dyDescent="0.3">
      <c r="E107" s="73"/>
      <c r="F107" s="73"/>
      <c r="G107" s="94"/>
      <c r="H107" s="73"/>
      <c r="I107" s="106"/>
    </row>
    <row r="108" spans="5:9" s="28" customFormat="1" x14ac:dyDescent="0.3">
      <c r="E108" s="73"/>
      <c r="F108" s="73"/>
      <c r="G108" s="94"/>
      <c r="H108" s="73"/>
      <c r="I108" s="106"/>
    </row>
    <row r="109" spans="5:9" s="28" customFormat="1" x14ac:dyDescent="0.3">
      <c r="E109" s="73"/>
      <c r="F109" s="73"/>
      <c r="G109" s="94"/>
      <c r="H109" s="73"/>
      <c r="I109" s="106"/>
    </row>
    <row r="110" spans="5:9" s="28" customFormat="1" x14ac:dyDescent="0.3">
      <c r="E110" s="73"/>
      <c r="F110" s="73"/>
      <c r="G110" s="94"/>
      <c r="H110" s="73"/>
      <c r="I110" s="106"/>
    </row>
    <row r="111" spans="5:9" s="28" customFormat="1" x14ac:dyDescent="0.3">
      <c r="E111" s="73"/>
      <c r="F111" s="73"/>
      <c r="G111" s="94"/>
      <c r="H111" s="73"/>
      <c r="I111" s="106"/>
    </row>
    <row r="112" spans="5:9" s="28" customFormat="1" x14ac:dyDescent="0.3">
      <c r="E112" s="73"/>
      <c r="F112" s="73"/>
      <c r="G112" s="94"/>
      <c r="H112" s="73"/>
      <c r="I112" s="106"/>
    </row>
    <row r="113" spans="5:9" s="28" customFormat="1" x14ac:dyDescent="0.3">
      <c r="E113" s="73"/>
      <c r="F113" s="73"/>
      <c r="G113" s="94"/>
      <c r="H113" s="73"/>
      <c r="I113" s="106"/>
    </row>
    <row r="114" spans="5:9" s="28" customFormat="1" x14ac:dyDescent="0.3">
      <c r="E114" s="73"/>
      <c r="F114" s="73"/>
      <c r="G114" s="94"/>
      <c r="H114" s="73"/>
      <c r="I114" s="106"/>
    </row>
    <row r="115" spans="5:9" s="28" customFormat="1" x14ac:dyDescent="0.3">
      <c r="E115" s="73"/>
      <c r="F115" s="73"/>
      <c r="G115" s="94"/>
      <c r="H115" s="73"/>
      <c r="I115" s="106"/>
    </row>
    <row r="116" spans="5:9" s="28" customFormat="1" x14ac:dyDescent="0.3">
      <c r="E116" s="73"/>
      <c r="F116" s="73"/>
      <c r="G116" s="94"/>
      <c r="H116" s="73"/>
      <c r="I116" s="106"/>
    </row>
    <row r="117" spans="5:9" s="28" customFormat="1" x14ac:dyDescent="0.3">
      <c r="E117" s="73"/>
      <c r="F117" s="73"/>
      <c r="G117" s="94"/>
      <c r="H117" s="73"/>
      <c r="I117" s="106"/>
    </row>
    <row r="118" spans="5:9" s="28" customFormat="1" x14ac:dyDescent="0.3">
      <c r="E118" s="73"/>
      <c r="F118" s="73"/>
      <c r="G118" s="94"/>
      <c r="H118" s="73"/>
      <c r="I118" s="106"/>
    </row>
    <row r="119" spans="5:9" s="28" customFormat="1" x14ac:dyDescent="0.3">
      <c r="E119" s="73"/>
      <c r="F119" s="73"/>
      <c r="G119" s="94"/>
      <c r="H119" s="73"/>
      <c r="I119" s="106"/>
    </row>
    <row r="120" spans="5:9" s="28" customFormat="1" x14ac:dyDescent="0.3">
      <c r="E120" s="73"/>
      <c r="F120" s="73"/>
      <c r="G120" s="94"/>
      <c r="H120" s="73"/>
      <c r="I120" s="106"/>
    </row>
    <row r="121" spans="5:9" s="28" customFormat="1" x14ac:dyDescent="0.3">
      <c r="E121" s="73"/>
      <c r="F121" s="73"/>
      <c r="G121" s="94"/>
      <c r="H121" s="73"/>
      <c r="I121" s="106"/>
    </row>
    <row r="122" spans="5:9" s="28" customFormat="1" x14ac:dyDescent="0.3">
      <c r="E122" s="73"/>
      <c r="F122" s="73"/>
      <c r="G122" s="94"/>
      <c r="H122" s="73"/>
      <c r="I122" s="106"/>
    </row>
    <row r="123" spans="5:9" s="28" customFormat="1" x14ac:dyDescent="0.3">
      <c r="E123" s="73"/>
      <c r="F123" s="73"/>
      <c r="G123" s="94"/>
      <c r="H123" s="73"/>
      <c r="I123" s="106"/>
    </row>
    <row r="124" spans="5:9" s="28" customFormat="1" x14ac:dyDescent="0.3">
      <c r="E124" s="73"/>
      <c r="F124" s="73"/>
      <c r="G124" s="94"/>
      <c r="H124" s="73"/>
      <c r="I124" s="106"/>
    </row>
    <row r="125" spans="5:9" s="28" customFormat="1" x14ac:dyDescent="0.3">
      <c r="E125" s="73"/>
      <c r="F125" s="73"/>
      <c r="G125" s="94"/>
      <c r="H125" s="73"/>
      <c r="I125" s="106"/>
    </row>
    <row r="126" spans="5:9" s="28" customFormat="1" x14ac:dyDescent="0.3">
      <c r="E126" s="73"/>
      <c r="F126" s="73"/>
      <c r="G126" s="94"/>
      <c r="H126" s="73"/>
      <c r="I126" s="106"/>
    </row>
    <row r="127" spans="5:9" s="28" customFormat="1" x14ac:dyDescent="0.3">
      <c r="E127" s="73"/>
      <c r="F127" s="73"/>
      <c r="G127" s="94"/>
      <c r="H127" s="73"/>
      <c r="I127" s="106"/>
    </row>
    <row r="128" spans="5:9" s="28" customFormat="1" x14ac:dyDescent="0.3">
      <c r="E128" s="73"/>
      <c r="F128" s="73"/>
      <c r="G128" s="94"/>
      <c r="H128" s="73"/>
      <c r="I128" s="106"/>
    </row>
    <row r="129" spans="5:9" s="11" customFormat="1" ht="24.9" customHeight="1" x14ac:dyDescent="0.3">
      <c r="E129" s="95"/>
      <c r="F129" s="95"/>
      <c r="G129" s="96"/>
      <c r="H129" s="95"/>
      <c r="I129" s="107"/>
    </row>
    <row r="130" spans="5:9" s="10" customFormat="1" ht="4.2" x14ac:dyDescent="0.3">
      <c r="E130" s="78"/>
      <c r="F130" s="78"/>
      <c r="G130" s="80"/>
      <c r="H130" s="78"/>
      <c r="I130" s="108"/>
    </row>
    <row r="131" spans="5:9" s="10" customFormat="1" ht="4.2" x14ac:dyDescent="0.3">
      <c r="E131" s="78"/>
      <c r="F131" s="78"/>
      <c r="G131" s="80"/>
      <c r="H131" s="78"/>
      <c r="I131" s="108"/>
    </row>
  </sheetData>
  <mergeCells count="9">
    <mergeCell ref="B40:G40"/>
    <mergeCell ref="G5:G6"/>
    <mergeCell ref="H5:H6"/>
    <mergeCell ref="I5:I6"/>
    <mergeCell ref="B5:B6"/>
    <mergeCell ref="C5:C6"/>
    <mergeCell ref="D5:D6"/>
    <mergeCell ref="E5:E6"/>
    <mergeCell ref="F5:F6"/>
  </mergeCells>
  <printOptions horizontalCentered="1"/>
  <pageMargins left="0.39370078740157483" right="0.39370078740157483" top="0.39370078740157483" bottom="0.51181102362204722" header="0.31496062992125984" footer="0.31496062992125984"/>
  <pageSetup paperSize="9" scale="97" fitToWidth="0" fitToHeight="0" orientation="portrait" useFirstPageNumber="1" r:id="rId1"/>
  <headerFooter>
    <oddFooter>&amp;C5.&amp;P</oddFooter>
    <firstFooter>&amp;C1.1&amp;P</first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L200"/>
  <sheetViews>
    <sheetView showGridLines="0" view="pageBreakPreview" topLeftCell="A49" zoomScaleSheetLayoutView="100" workbookViewId="0">
      <selection activeCell="B72" sqref="B72:G72"/>
    </sheetView>
  </sheetViews>
  <sheetFormatPr defaultColWidth="8.88671875" defaultRowHeight="13.2" x14ac:dyDescent="0.3"/>
  <cols>
    <col min="1" max="1" width="1" style="13" customWidth="1"/>
    <col min="2" max="2" width="7.109375" style="13" customWidth="1"/>
    <col min="3" max="3" width="9.44140625" style="13" customWidth="1"/>
    <col min="4" max="4" width="33.6640625" style="13" customWidth="1"/>
    <col min="5" max="5" width="8.44140625" style="62" customWidth="1"/>
    <col min="6" max="6" width="11.44140625" style="62" customWidth="1"/>
    <col min="7" max="7" width="15.109375" style="68" customWidth="1"/>
    <col min="8" max="8" width="15.6640625" style="62" customWidth="1"/>
    <col min="9" max="9" width="1.21875" style="98" customWidth="1"/>
    <col min="10" max="10" width="8.88671875" style="13"/>
    <col min="11" max="11" width="13.5546875" style="13" bestFit="1" customWidth="1"/>
    <col min="12" max="12" width="19.44140625" style="13" customWidth="1"/>
    <col min="13" max="16384" width="8.88671875" style="13"/>
  </cols>
  <sheetData>
    <row r="1" spans="2:11" x14ac:dyDescent="0.3">
      <c r="B1" s="133" t="str">
        <f>'P&amp;G - Section 1'!B1</f>
        <v>OR TAMBO DISTRICT MUNICIPALITY</v>
      </c>
    </row>
    <row r="2" spans="2:11" ht="13.2" customHeight="1" x14ac:dyDescent="0.3">
      <c r="B2" s="276" t="str">
        <f>'Bedding - Section 5'!B2</f>
        <v>KSD LOCAL MUNICIPALITY</v>
      </c>
      <c r="C2" s="149"/>
      <c r="G2" s="13"/>
      <c r="H2" s="301" t="str">
        <f>'Bedding - Section 5'!H2</f>
        <v>Contract No. ORTDM SCMU 22-25/26</v>
      </c>
    </row>
    <row r="3" spans="2:11" x14ac:dyDescent="0.3">
      <c r="B3" s="254" t="str">
        <f>'Bedding - Section 5'!B3</f>
        <v>MNCWASA WATER SUPPLY PHASE 1</v>
      </c>
      <c r="H3" s="301" t="s">
        <v>116</v>
      </c>
    </row>
    <row r="4" spans="2:11" s="52" customFormat="1" ht="6" thickBot="1" x14ac:dyDescent="0.35">
      <c r="B4" s="150"/>
      <c r="E4" s="63"/>
      <c r="F4" s="63"/>
      <c r="G4" s="69"/>
      <c r="H4" s="63"/>
      <c r="I4" s="99"/>
    </row>
    <row r="5" spans="2:11" s="12" customFormat="1" ht="15" customHeight="1" thickTop="1" x14ac:dyDescent="0.3">
      <c r="B5" s="369" t="s">
        <v>211</v>
      </c>
      <c r="C5" s="377" t="s">
        <v>0</v>
      </c>
      <c r="D5" s="377" t="s">
        <v>1</v>
      </c>
      <c r="E5" s="377" t="s">
        <v>2</v>
      </c>
      <c r="F5" s="375" t="s">
        <v>212</v>
      </c>
      <c r="G5" s="384" t="s">
        <v>3</v>
      </c>
      <c r="H5" s="381" t="s">
        <v>213</v>
      </c>
      <c r="I5" s="421"/>
      <c r="J5" s="68"/>
    </row>
    <row r="6" spans="2:11" s="12" customFormat="1" ht="15" customHeight="1" thickBot="1" x14ac:dyDescent="0.35">
      <c r="B6" s="370"/>
      <c r="C6" s="378"/>
      <c r="D6" s="378"/>
      <c r="E6" s="378"/>
      <c r="F6" s="376"/>
      <c r="G6" s="385"/>
      <c r="H6" s="382"/>
      <c r="I6" s="421"/>
      <c r="J6" s="68"/>
    </row>
    <row r="7" spans="2:11" s="193" customFormat="1" ht="13.8" thickTop="1" x14ac:dyDescent="0.3">
      <c r="B7" s="151"/>
      <c r="C7" s="61"/>
      <c r="D7" s="194" t="s">
        <v>366</v>
      </c>
      <c r="E7" s="64"/>
      <c r="F7" s="86"/>
      <c r="G7" s="97"/>
      <c r="H7" s="327"/>
      <c r="I7" s="422"/>
    </row>
    <row r="8" spans="2:11" s="181" customFormat="1" ht="26.4" x14ac:dyDescent="0.3">
      <c r="B8" s="226">
        <v>6</v>
      </c>
      <c r="C8" s="18" t="s">
        <v>117</v>
      </c>
      <c r="D8" s="18" t="s">
        <v>118</v>
      </c>
      <c r="E8" s="55"/>
      <c r="F8" s="184"/>
      <c r="G8" s="116"/>
      <c r="H8" s="327"/>
      <c r="I8" s="423"/>
    </row>
    <row r="9" spans="2:11" s="181" customFormat="1" ht="9.6" customHeight="1" x14ac:dyDescent="0.3">
      <c r="B9" s="154"/>
      <c r="C9" s="53"/>
      <c r="D9" s="53"/>
      <c r="E9" s="53"/>
      <c r="F9" s="53"/>
      <c r="G9" s="157"/>
      <c r="H9" s="327"/>
      <c r="I9" s="423"/>
    </row>
    <row r="10" spans="2:11" s="181" customFormat="1" ht="79.2" x14ac:dyDescent="0.3">
      <c r="B10" s="154" t="s">
        <v>150</v>
      </c>
      <c r="C10" s="197" t="s">
        <v>65</v>
      </c>
      <c r="D10" s="159" t="s">
        <v>138</v>
      </c>
      <c r="E10" s="55"/>
      <c r="F10" s="184"/>
      <c r="G10" s="116"/>
      <c r="H10" s="327"/>
      <c r="I10" s="423"/>
    </row>
    <row r="11" spans="2:11" s="181" customFormat="1" x14ac:dyDescent="0.3">
      <c r="B11" s="155"/>
      <c r="C11" s="53"/>
      <c r="D11" s="53"/>
      <c r="E11" s="53"/>
      <c r="F11" s="157"/>
      <c r="G11" s="157"/>
      <c r="H11" s="327"/>
      <c r="I11" s="424"/>
    </row>
    <row r="12" spans="2:11" s="181" customFormat="1" ht="15.6" customHeight="1" x14ac:dyDescent="0.3">
      <c r="B12" s="155" t="s">
        <v>119</v>
      </c>
      <c r="C12" s="170"/>
      <c r="D12" s="172" t="s">
        <v>297</v>
      </c>
      <c r="E12" s="55"/>
      <c r="F12" s="116"/>
      <c r="G12" s="153"/>
      <c r="H12" s="327"/>
      <c r="I12" s="424"/>
    </row>
    <row r="13" spans="2:11" s="181" customFormat="1" ht="15.6" customHeight="1" x14ac:dyDescent="0.3">
      <c r="B13" s="155"/>
      <c r="C13" s="170"/>
      <c r="D13" s="172"/>
      <c r="E13" s="55"/>
      <c r="F13" s="116"/>
      <c r="G13" s="153"/>
      <c r="H13" s="327"/>
      <c r="I13" s="424"/>
    </row>
    <row r="14" spans="2:11" s="181" customFormat="1" x14ac:dyDescent="0.3">
      <c r="B14" s="155" t="s">
        <v>226</v>
      </c>
      <c r="C14" s="170"/>
      <c r="D14" s="171" t="s">
        <v>281</v>
      </c>
      <c r="E14" s="89" t="s">
        <v>16</v>
      </c>
      <c r="F14" s="87">
        <v>237</v>
      </c>
      <c r="G14" s="120"/>
      <c r="H14" s="327"/>
      <c r="I14" s="424"/>
      <c r="K14" s="237"/>
    </row>
    <row r="15" spans="2:11" s="181" customFormat="1" x14ac:dyDescent="0.3">
      <c r="B15" s="155"/>
      <c r="C15" s="170"/>
      <c r="D15" s="172"/>
      <c r="E15" s="55"/>
      <c r="F15" s="87"/>
      <c r="G15" s="153"/>
      <c r="H15" s="327"/>
      <c r="I15" s="424"/>
    </row>
    <row r="16" spans="2:11" s="181" customFormat="1" x14ac:dyDescent="0.3">
      <c r="B16" s="155" t="s">
        <v>226</v>
      </c>
      <c r="C16" s="170"/>
      <c r="D16" s="171" t="s">
        <v>284</v>
      </c>
      <c r="E16" s="89" t="s">
        <v>16</v>
      </c>
      <c r="F16" s="87">
        <v>460</v>
      </c>
      <c r="G16" s="120"/>
      <c r="H16" s="327"/>
      <c r="I16" s="424"/>
      <c r="K16" s="237"/>
    </row>
    <row r="17" spans="2:9" s="181" customFormat="1" x14ac:dyDescent="0.3">
      <c r="B17" s="155"/>
      <c r="C17" s="170"/>
      <c r="D17" s="172"/>
      <c r="E17" s="55"/>
      <c r="F17" s="87"/>
      <c r="G17" s="153"/>
      <c r="H17" s="327"/>
      <c r="I17" s="424"/>
    </row>
    <row r="18" spans="2:9" s="181" customFormat="1" x14ac:dyDescent="0.3">
      <c r="B18" s="155" t="s">
        <v>227</v>
      </c>
      <c r="C18" s="170"/>
      <c r="D18" s="171" t="s">
        <v>288</v>
      </c>
      <c r="E18" s="89" t="s">
        <v>16</v>
      </c>
      <c r="F18" s="88"/>
      <c r="G18" s="120"/>
      <c r="H18" s="327" t="s">
        <v>365</v>
      </c>
      <c r="I18" s="424"/>
    </row>
    <row r="19" spans="2:9" s="181" customFormat="1" x14ac:dyDescent="0.3">
      <c r="B19" s="155"/>
      <c r="C19" s="170"/>
      <c r="D19" s="171"/>
      <c r="E19" s="89"/>
      <c r="F19" s="88"/>
      <c r="G19" s="120"/>
      <c r="H19" s="327"/>
      <c r="I19" s="424"/>
    </row>
    <row r="20" spans="2:9" s="181" customFormat="1" x14ac:dyDescent="0.3">
      <c r="B20" s="155" t="s">
        <v>260</v>
      </c>
      <c r="C20" s="170"/>
      <c r="D20" s="171" t="s">
        <v>261</v>
      </c>
      <c r="E20" s="89" t="s">
        <v>16</v>
      </c>
      <c r="F20" s="88">
        <v>315</v>
      </c>
      <c r="G20" s="120"/>
      <c r="H20" s="327"/>
      <c r="I20" s="424"/>
    </row>
    <row r="21" spans="2:9" s="181" customFormat="1" x14ac:dyDescent="0.3">
      <c r="B21" s="155"/>
      <c r="C21" s="170"/>
      <c r="D21" s="171"/>
      <c r="E21" s="89"/>
      <c r="F21" s="88"/>
      <c r="G21" s="120"/>
      <c r="H21" s="327"/>
      <c r="I21" s="424"/>
    </row>
    <row r="22" spans="2:9" s="181" customFormat="1" x14ac:dyDescent="0.3">
      <c r="B22" s="155" t="s">
        <v>263</v>
      </c>
      <c r="C22" s="170"/>
      <c r="D22" s="171" t="s">
        <v>262</v>
      </c>
      <c r="E22" s="89" t="s">
        <v>16</v>
      </c>
      <c r="F22" s="88"/>
      <c r="G22" s="120"/>
      <c r="H22" s="327" t="s">
        <v>365</v>
      </c>
      <c r="I22" s="424"/>
    </row>
    <row r="23" spans="2:9" s="181" customFormat="1" x14ac:dyDescent="0.3">
      <c r="B23" s="155"/>
      <c r="C23" s="170"/>
      <c r="D23" s="171"/>
      <c r="E23" s="89"/>
      <c r="F23" s="88"/>
      <c r="G23" s="120"/>
      <c r="H23" s="327"/>
      <c r="I23" s="423"/>
    </row>
    <row r="24" spans="2:9" s="181" customFormat="1" x14ac:dyDescent="0.3">
      <c r="B24" s="155" t="s">
        <v>367</v>
      </c>
      <c r="C24" s="170"/>
      <c r="D24" s="198" t="s">
        <v>228</v>
      </c>
      <c r="E24" s="89"/>
      <c r="F24" s="88"/>
      <c r="G24" s="120"/>
      <c r="H24" s="327"/>
      <c r="I24" s="423"/>
    </row>
    <row r="25" spans="2:9" s="181" customFormat="1" x14ac:dyDescent="0.3">
      <c r="B25" s="155"/>
      <c r="C25" s="170"/>
      <c r="D25" s="198"/>
      <c r="E25" s="89"/>
      <c r="F25" s="88"/>
      <c r="G25" s="120"/>
      <c r="H25" s="327"/>
      <c r="I25" s="423"/>
    </row>
    <row r="26" spans="2:9" s="181" customFormat="1" ht="31.5" customHeight="1" x14ac:dyDescent="0.3">
      <c r="B26" s="155"/>
      <c r="C26" s="170"/>
      <c r="D26" s="198" t="s">
        <v>321</v>
      </c>
      <c r="E26" s="89"/>
      <c r="F26" s="88"/>
      <c r="G26" s="120"/>
      <c r="H26" s="327"/>
      <c r="I26" s="423"/>
    </row>
    <row r="27" spans="2:9" s="181" customFormat="1" x14ac:dyDescent="0.3">
      <c r="B27" s="155" t="s">
        <v>368</v>
      </c>
      <c r="C27" s="170"/>
      <c r="D27" s="171" t="s">
        <v>264</v>
      </c>
      <c r="E27" s="89" t="s">
        <v>16</v>
      </c>
      <c r="F27" s="265">
        <v>280</v>
      </c>
      <c r="G27" s="120"/>
      <c r="H27" s="327"/>
      <c r="I27" s="424"/>
    </row>
    <row r="28" spans="2:9" s="181" customFormat="1" x14ac:dyDescent="0.3">
      <c r="B28" s="155"/>
      <c r="C28" s="170"/>
      <c r="D28" s="198"/>
      <c r="E28" s="89"/>
      <c r="F28" s="88"/>
      <c r="G28" s="120"/>
      <c r="H28" s="327"/>
      <c r="I28" s="423"/>
    </row>
    <row r="29" spans="2:9" s="181" customFormat="1" x14ac:dyDescent="0.3">
      <c r="B29" s="155" t="s">
        <v>369</v>
      </c>
      <c r="C29" s="170"/>
      <c r="D29" s="171" t="s">
        <v>298</v>
      </c>
      <c r="E29" s="89" t="s">
        <v>16</v>
      </c>
      <c r="F29" s="265">
        <v>2958</v>
      </c>
      <c r="G29" s="120"/>
      <c r="H29" s="327"/>
      <c r="I29" s="424"/>
    </row>
    <row r="30" spans="2:9" s="181" customFormat="1" x14ac:dyDescent="0.3">
      <c r="B30" s="155"/>
      <c r="C30" s="170"/>
      <c r="D30" s="198"/>
      <c r="E30" s="89"/>
      <c r="F30" s="88"/>
      <c r="G30" s="120"/>
      <c r="H30" s="327"/>
      <c r="I30" s="423"/>
    </row>
    <row r="31" spans="2:9" s="181" customFormat="1" x14ac:dyDescent="0.3">
      <c r="B31" s="155" t="s">
        <v>370</v>
      </c>
      <c r="C31" s="170"/>
      <c r="D31" s="171" t="s">
        <v>254</v>
      </c>
      <c r="E31" s="89" t="s">
        <v>16</v>
      </c>
      <c r="F31" s="265"/>
      <c r="G31" s="120"/>
      <c r="H31" s="327" t="s">
        <v>365</v>
      </c>
      <c r="I31" s="424"/>
    </row>
    <row r="32" spans="2:9" s="181" customFormat="1" x14ac:dyDescent="0.3">
      <c r="B32" s="155"/>
      <c r="C32" s="170"/>
      <c r="D32" s="171"/>
      <c r="E32" s="89"/>
      <c r="F32" s="265"/>
      <c r="G32" s="120"/>
      <c r="H32" s="327"/>
      <c r="I32" s="424"/>
    </row>
    <row r="33" spans="2:12" s="181" customFormat="1" ht="21.6" customHeight="1" x14ac:dyDescent="0.3">
      <c r="B33" s="155" t="s">
        <v>371</v>
      </c>
      <c r="C33" s="170"/>
      <c r="D33" s="171" t="s">
        <v>268</v>
      </c>
      <c r="E33" s="89" t="s">
        <v>16</v>
      </c>
      <c r="F33" s="88"/>
      <c r="G33" s="120"/>
      <c r="H33" s="327" t="s">
        <v>365</v>
      </c>
      <c r="I33" s="424"/>
      <c r="L33" s="195"/>
    </row>
    <row r="34" spans="2:12" s="181" customFormat="1" x14ac:dyDescent="0.3">
      <c r="B34" s="155"/>
      <c r="C34" s="170"/>
      <c r="D34" s="171"/>
      <c r="E34" s="89"/>
      <c r="F34" s="266"/>
      <c r="G34" s="120"/>
      <c r="H34" s="327"/>
      <c r="I34" s="424"/>
      <c r="L34" s="195"/>
    </row>
    <row r="35" spans="2:12" s="181" customFormat="1" x14ac:dyDescent="0.3">
      <c r="B35" s="155" t="s">
        <v>372</v>
      </c>
      <c r="C35" s="170"/>
      <c r="D35" s="171" t="s">
        <v>299</v>
      </c>
      <c r="E35" s="89" t="s">
        <v>16</v>
      </c>
      <c r="F35" s="87">
        <v>2780</v>
      </c>
      <c r="G35" s="120"/>
      <c r="H35" s="327"/>
      <c r="I35" s="423"/>
      <c r="L35" s="195"/>
    </row>
    <row r="36" spans="2:12" s="181" customFormat="1" x14ac:dyDescent="0.3">
      <c r="B36" s="155"/>
      <c r="C36" s="170"/>
      <c r="D36" s="171"/>
      <c r="E36" s="89"/>
      <c r="F36" s="87"/>
      <c r="G36" s="120"/>
      <c r="H36" s="327"/>
      <c r="I36" s="425"/>
      <c r="L36" s="195"/>
    </row>
    <row r="37" spans="2:12" s="181" customFormat="1" x14ac:dyDescent="0.3">
      <c r="B37" s="155" t="s">
        <v>192</v>
      </c>
      <c r="C37" s="174"/>
      <c r="D37" s="159" t="s">
        <v>204</v>
      </c>
      <c r="E37" s="89"/>
      <c r="F37" s="472"/>
      <c r="G37" s="167"/>
      <c r="H37" s="327"/>
      <c r="I37" s="424"/>
      <c r="K37" s="237"/>
      <c r="L37" s="195"/>
    </row>
    <row r="38" spans="2:12" s="181" customFormat="1" x14ac:dyDescent="0.3">
      <c r="B38" s="155"/>
      <c r="C38" s="174"/>
      <c r="D38" s="162"/>
      <c r="E38" s="89"/>
      <c r="F38" s="472"/>
      <c r="G38" s="167"/>
      <c r="H38" s="327"/>
      <c r="I38" s="424"/>
      <c r="L38" s="195"/>
    </row>
    <row r="39" spans="2:12" s="181" customFormat="1" ht="39.6" x14ac:dyDescent="0.3">
      <c r="B39" s="155" t="s">
        <v>229</v>
      </c>
      <c r="C39" s="174"/>
      <c r="D39" s="162" t="s">
        <v>232</v>
      </c>
      <c r="E39" s="89" t="s">
        <v>45</v>
      </c>
      <c r="F39" s="472">
        <v>1</v>
      </c>
      <c r="G39" s="167"/>
      <c r="H39" s="327"/>
      <c r="I39" s="424"/>
      <c r="L39" s="195"/>
    </row>
    <row r="40" spans="2:12" s="181" customFormat="1" x14ac:dyDescent="0.3">
      <c r="B40" s="155"/>
      <c r="C40" s="174"/>
      <c r="D40" s="162"/>
      <c r="E40" s="89"/>
      <c r="F40" s="472"/>
      <c r="G40" s="167"/>
      <c r="H40" s="327"/>
      <c r="I40" s="424"/>
      <c r="L40" s="195"/>
    </row>
    <row r="41" spans="2:12" s="181" customFormat="1" x14ac:dyDescent="0.3">
      <c r="B41" s="155" t="s">
        <v>373</v>
      </c>
      <c r="C41" s="174"/>
      <c r="D41" s="159" t="s">
        <v>301</v>
      </c>
      <c r="E41" s="89"/>
      <c r="F41" s="472"/>
      <c r="G41" s="167"/>
      <c r="H41" s="327"/>
      <c r="I41" s="424"/>
      <c r="L41" s="195"/>
    </row>
    <row r="42" spans="2:12" s="181" customFormat="1" x14ac:dyDescent="0.3">
      <c r="B42" s="155"/>
      <c r="C42" s="174"/>
      <c r="D42" s="159"/>
      <c r="E42" s="89"/>
      <c r="F42" s="473"/>
      <c r="G42" s="167"/>
      <c r="H42" s="327"/>
      <c r="I42" s="424"/>
      <c r="L42" s="195"/>
    </row>
    <row r="43" spans="2:12" s="181" customFormat="1" ht="25.5" customHeight="1" x14ac:dyDescent="0.3">
      <c r="B43" s="155" t="s">
        <v>374</v>
      </c>
      <c r="C43" s="174"/>
      <c r="D43" s="311" t="s">
        <v>302</v>
      </c>
      <c r="E43" s="89"/>
      <c r="F43" s="473"/>
      <c r="G43" s="167"/>
      <c r="H43" s="327"/>
      <c r="I43" s="424"/>
      <c r="L43" s="195"/>
    </row>
    <row r="44" spans="2:12" s="181" customFormat="1" x14ac:dyDescent="0.3">
      <c r="B44" s="155" t="s">
        <v>375</v>
      </c>
      <c r="C44" s="174"/>
      <c r="D44" s="162" t="s">
        <v>303</v>
      </c>
      <c r="E44" s="89" t="s">
        <v>149</v>
      </c>
      <c r="F44" s="472">
        <f>[1]Bends!$F$872</f>
        <v>2</v>
      </c>
      <c r="G44" s="120"/>
      <c r="H44" s="327"/>
      <c r="I44" s="424"/>
      <c r="L44" s="195"/>
    </row>
    <row r="45" spans="2:12" s="181" customFormat="1" x14ac:dyDescent="0.3">
      <c r="B45" s="155"/>
      <c r="C45" s="174"/>
      <c r="D45" s="162"/>
      <c r="E45" s="89"/>
      <c r="F45" s="472"/>
      <c r="G45" s="167"/>
      <c r="H45" s="327"/>
      <c r="I45" s="424"/>
      <c r="L45" s="195"/>
    </row>
    <row r="46" spans="2:12" s="181" customFormat="1" x14ac:dyDescent="0.3">
      <c r="B46" s="155" t="s">
        <v>376</v>
      </c>
      <c r="C46" s="174"/>
      <c r="D46" s="162" t="s">
        <v>304</v>
      </c>
      <c r="E46" s="89" t="s">
        <v>149</v>
      </c>
      <c r="F46" s="472">
        <v>4</v>
      </c>
      <c r="G46" s="120"/>
      <c r="H46" s="327"/>
      <c r="I46" s="424"/>
      <c r="L46" s="195"/>
    </row>
    <row r="47" spans="2:12" s="181" customFormat="1" x14ac:dyDescent="0.3">
      <c r="B47" s="155"/>
      <c r="C47" s="174"/>
      <c r="D47" s="162"/>
      <c r="E47" s="89"/>
      <c r="F47" s="472"/>
      <c r="G47" s="167"/>
      <c r="H47" s="327"/>
      <c r="I47" s="424"/>
      <c r="L47" s="195"/>
    </row>
    <row r="48" spans="2:12" s="181" customFormat="1" x14ac:dyDescent="0.3">
      <c r="B48" s="155" t="s">
        <v>377</v>
      </c>
      <c r="C48" s="174"/>
      <c r="D48" s="162" t="s">
        <v>305</v>
      </c>
      <c r="E48" s="89" t="s">
        <v>149</v>
      </c>
      <c r="F48" s="472">
        <v>3</v>
      </c>
      <c r="G48" s="120"/>
      <c r="H48" s="327"/>
      <c r="I48" s="424"/>
      <c r="L48" s="195"/>
    </row>
    <row r="49" spans="2:12" s="181" customFormat="1" x14ac:dyDescent="0.3">
      <c r="B49" s="155"/>
      <c r="C49" s="174"/>
      <c r="D49" s="162"/>
      <c r="E49" s="89"/>
      <c r="F49" s="472"/>
      <c r="G49" s="167"/>
      <c r="H49" s="327"/>
      <c r="I49" s="424"/>
      <c r="L49" s="195"/>
    </row>
    <row r="50" spans="2:12" s="181" customFormat="1" x14ac:dyDescent="0.3">
      <c r="B50" s="155" t="s">
        <v>378</v>
      </c>
      <c r="C50" s="173"/>
      <c r="D50" s="162" t="s">
        <v>306</v>
      </c>
      <c r="E50" s="89" t="s">
        <v>149</v>
      </c>
      <c r="F50" s="472">
        <v>5</v>
      </c>
      <c r="G50" s="120"/>
      <c r="H50" s="327"/>
      <c r="I50" s="424"/>
      <c r="L50" s="195"/>
    </row>
    <row r="51" spans="2:12" s="181" customFormat="1" x14ac:dyDescent="0.3">
      <c r="B51" s="155"/>
      <c r="C51" s="173"/>
      <c r="D51" s="162"/>
      <c r="E51" s="89"/>
      <c r="F51" s="472"/>
      <c r="G51" s="120"/>
      <c r="H51" s="327"/>
      <c r="I51" s="424"/>
      <c r="L51" s="195"/>
    </row>
    <row r="52" spans="2:12" s="181" customFormat="1" x14ac:dyDescent="0.3">
      <c r="B52" s="489" t="s">
        <v>440</v>
      </c>
      <c r="C52" s="490"/>
      <c r="D52" s="490"/>
      <c r="E52" s="490"/>
      <c r="F52" s="490"/>
      <c r="G52" s="490"/>
      <c r="H52" s="488"/>
      <c r="I52" s="424"/>
      <c r="L52" s="195"/>
    </row>
    <row r="53" spans="2:12" s="181" customFormat="1" x14ac:dyDescent="0.3">
      <c r="B53" s="489" t="s">
        <v>439</v>
      </c>
      <c r="C53" s="490"/>
      <c r="D53" s="490"/>
      <c r="E53" s="490"/>
      <c r="F53" s="490"/>
      <c r="G53" s="490"/>
      <c r="H53" s="488"/>
      <c r="I53" s="424"/>
      <c r="L53" s="195"/>
    </row>
    <row r="54" spans="2:12" s="181" customFormat="1" x14ac:dyDescent="0.3">
      <c r="B54" s="155"/>
      <c r="C54" s="173"/>
      <c r="D54" s="486"/>
      <c r="E54" s="89"/>
      <c r="F54" s="487"/>
      <c r="G54" s="120"/>
      <c r="H54" s="327"/>
      <c r="I54" s="424"/>
      <c r="L54" s="195"/>
    </row>
    <row r="55" spans="2:12" s="181" customFormat="1" x14ac:dyDescent="0.3">
      <c r="B55" s="155" t="s">
        <v>379</v>
      </c>
      <c r="C55" s="173"/>
      <c r="D55" s="311" t="s">
        <v>307</v>
      </c>
      <c r="E55" s="89"/>
      <c r="F55" s="473"/>
      <c r="G55" s="167"/>
      <c r="H55" s="327"/>
      <c r="I55" s="424"/>
      <c r="L55" s="195"/>
    </row>
    <row r="56" spans="2:12" s="181" customFormat="1" x14ac:dyDescent="0.3">
      <c r="B56" s="155" t="s">
        <v>391</v>
      </c>
      <c r="C56" s="173"/>
      <c r="D56" s="162" t="s">
        <v>303</v>
      </c>
      <c r="E56" s="89" t="s">
        <v>149</v>
      </c>
      <c r="F56" s="472">
        <v>5</v>
      </c>
      <c r="G56" s="120"/>
      <c r="H56" s="327"/>
      <c r="I56" s="424"/>
      <c r="L56" s="195"/>
    </row>
    <row r="57" spans="2:12" s="181" customFormat="1" x14ac:dyDescent="0.3">
      <c r="B57" s="155"/>
      <c r="C57" s="173"/>
      <c r="D57" s="162"/>
      <c r="E57" s="89"/>
      <c r="F57" s="472"/>
      <c r="G57" s="167"/>
      <c r="H57" s="327"/>
      <c r="I57" s="424"/>
      <c r="L57" s="195"/>
    </row>
    <row r="58" spans="2:12" s="181" customFormat="1" x14ac:dyDescent="0.3">
      <c r="B58" s="155" t="s">
        <v>392</v>
      </c>
      <c r="C58" s="173"/>
      <c r="D58" s="162" t="s">
        <v>304</v>
      </c>
      <c r="E58" s="89" t="s">
        <v>149</v>
      </c>
      <c r="F58" s="472">
        <f>[1]Bends!$E$873</f>
        <v>4</v>
      </c>
      <c r="G58" s="120"/>
      <c r="H58" s="327"/>
      <c r="I58" s="424"/>
      <c r="L58" s="195"/>
    </row>
    <row r="59" spans="2:12" s="181" customFormat="1" x14ac:dyDescent="0.3">
      <c r="B59" s="155"/>
      <c r="C59" s="173"/>
      <c r="D59" s="162"/>
      <c r="E59" s="89"/>
      <c r="F59" s="472"/>
      <c r="G59" s="167"/>
      <c r="H59" s="327"/>
      <c r="I59" s="424"/>
      <c r="L59" s="195"/>
    </row>
    <row r="60" spans="2:12" s="181" customFormat="1" x14ac:dyDescent="0.3">
      <c r="B60" s="155" t="s">
        <v>393</v>
      </c>
      <c r="C60" s="173"/>
      <c r="D60" s="162" t="s">
        <v>305</v>
      </c>
      <c r="E60" s="89" t="s">
        <v>149</v>
      </c>
      <c r="F60" s="472">
        <v>2</v>
      </c>
      <c r="G60" s="120"/>
      <c r="H60" s="327"/>
      <c r="I60" s="424"/>
      <c r="L60" s="195"/>
    </row>
    <row r="61" spans="2:12" s="181" customFormat="1" x14ac:dyDescent="0.3">
      <c r="B61" s="155"/>
      <c r="C61" s="173"/>
      <c r="D61" s="162"/>
      <c r="E61" s="89"/>
      <c r="F61" s="472"/>
      <c r="G61" s="167"/>
      <c r="H61" s="327"/>
      <c r="I61" s="424"/>
      <c r="L61" s="195"/>
    </row>
    <row r="62" spans="2:12" s="181" customFormat="1" x14ac:dyDescent="0.3">
      <c r="B62" s="155" t="s">
        <v>394</v>
      </c>
      <c r="C62" s="173"/>
      <c r="D62" s="162" t="s">
        <v>306</v>
      </c>
      <c r="E62" s="89" t="s">
        <v>149</v>
      </c>
      <c r="F62" s="472">
        <v>3</v>
      </c>
      <c r="G62" s="120"/>
      <c r="H62" s="327"/>
      <c r="I62" s="424"/>
      <c r="L62" s="195"/>
    </row>
    <row r="63" spans="2:12" s="181" customFormat="1" x14ac:dyDescent="0.3">
      <c r="B63" s="155"/>
      <c r="C63" s="173"/>
      <c r="D63" s="162"/>
      <c r="E63" s="89"/>
      <c r="F63" s="472"/>
      <c r="G63" s="120"/>
      <c r="H63" s="327"/>
      <c r="I63" s="424"/>
      <c r="L63" s="195"/>
    </row>
    <row r="64" spans="2:12" s="181" customFormat="1" x14ac:dyDescent="0.3">
      <c r="B64" s="155" t="s">
        <v>380</v>
      </c>
      <c r="C64" s="173"/>
      <c r="D64" s="311" t="s">
        <v>308</v>
      </c>
      <c r="E64" s="89"/>
      <c r="F64" s="473"/>
      <c r="G64" s="167"/>
      <c r="H64" s="327"/>
      <c r="I64" s="424"/>
      <c r="L64" s="195"/>
    </row>
    <row r="65" spans="2:12" s="181" customFormat="1" x14ac:dyDescent="0.3">
      <c r="B65" s="155" t="s">
        <v>395</v>
      </c>
      <c r="C65" s="173"/>
      <c r="D65" s="162" t="s">
        <v>303</v>
      </c>
      <c r="E65" s="89" t="s">
        <v>149</v>
      </c>
      <c r="F65" s="472">
        <v>1</v>
      </c>
      <c r="G65" s="120"/>
      <c r="H65" s="327"/>
      <c r="I65" s="424"/>
      <c r="L65" s="195"/>
    </row>
    <row r="66" spans="2:12" s="181" customFormat="1" x14ac:dyDescent="0.3">
      <c r="B66" s="155"/>
      <c r="C66" s="173"/>
      <c r="D66" s="162"/>
      <c r="E66" s="89"/>
      <c r="F66" s="472"/>
      <c r="G66" s="167"/>
      <c r="H66" s="327"/>
      <c r="I66" s="424"/>
      <c r="L66" s="195"/>
    </row>
    <row r="67" spans="2:12" s="181" customFormat="1" x14ac:dyDescent="0.3">
      <c r="B67" s="155" t="s">
        <v>396</v>
      </c>
      <c r="C67" s="173"/>
      <c r="D67" s="162" t="s">
        <v>304</v>
      </c>
      <c r="E67" s="89" t="s">
        <v>149</v>
      </c>
      <c r="F67" s="472">
        <v>1</v>
      </c>
      <c r="G67" s="120"/>
      <c r="H67" s="327"/>
      <c r="I67" s="424"/>
      <c r="L67" s="195"/>
    </row>
    <row r="68" spans="2:12" s="181" customFormat="1" x14ac:dyDescent="0.3">
      <c r="B68" s="155"/>
      <c r="C68" s="173"/>
      <c r="D68" s="162"/>
      <c r="E68" s="89"/>
      <c r="F68" s="472"/>
      <c r="G68" s="167"/>
      <c r="H68" s="327"/>
      <c r="I68" s="424"/>
      <c r="L68" s="195"/>
    </row>
    <row r="69" spans="2:12" s="181" customFormat="1" x14ac:dyDescent="0.3">
      <c r="B69" s="155" t="s">
        <v>397</v>
      </c>
      <c r="C69" s="173"/>
      <c r="D69" s="162" t="s">
        <v>305</v>
      </c>
      <c r="E69" s="89" t="s">
        <v>149</v>
      </c>
      <c r="F69" s="472">
        <v>2</v>
      </c>
      <c r="G69" s="120"/>
      <c r="H69" s="327"/>
      <c r="I69" s="424"/>
      <c r="L69" s="195"/>
    </row>
    <row r="70" spans="2:12" s="181" customFormat="1" x14ac:dyDescent="0.3">
      <c r="B70" s="155"/>
      <c r="C70" s="174"/>
      <c r="D70" s="162"/>
      <c r="E70" s="89"/>
      <c r="F70" s="472"/>
      <c r="G70" s="167"/>
      <c r="H70" s="327"/>
      <c r="I70" s="424"/>
      <c r="L70" s="195"/>
    </row>
    <row r="71" spans="2:12" s="181" customFormat="1" x14ac:dyDescent="0.3">
      <c r="B71" s="155" t="s">
        <v>398</v>
      </c>
      <c r="C71" s="53"/>
      <c r="D71" s="162" t="s">
        <v>306</v>
      </c>
      <c r="E71" s="89" t="s">
        <v>149</v>
      </c>
      <c r="F71" s="472">
        <v>3</v>
      </c>
      <c r="G71" s="120"/>
      <c r="H71" s="327"/>
      <c r="I71" s="424"/>
      <c r="L71" s="195"/>
    </row>
    <row r="72" spans="2:12" s="181" customFormat="1" x14ac:dyDescent="0.3">
      <c r="B72" s="155"/>
      <c r="C72" s="53"/>
      <c r="D72" s="162"/>
      <c r="E72" s="89"/>
      <c r="F72" s="472"/>
      <c r="G72" s="120"/>
      <c r="H72" s="327"/>
      <c r="I72" s="424"/>
      <c r="L72" s="195"/>
    </row>
    <row r="73" spans="2:12" s="181" customFormat="1" x14ac:dyDescent="0.3">
      <c r="B73" s="155" t="s">
        <v>230</v>
      </c>
      <c r="C73" s="174"/>
      <c r="D73" s="159" t="s">
        <v>309</v>
      </c>
      <c r="E73" s="89"/>
      <c r="F73" s="472"/>
      <c r="G73" s="167"/>
      <c r="H73" s="327"/>
      <c r="I73" s="424"/>
      <c r="L73" s="195"/>
    </row>
    <row r="74" spans="2:12" s="181" customFormat="1" x14ac:dyDescent="0.3">
      <c r="B74" s="155"/>
      <c r="C74" s="174"/>
      <c r="D74" s="159"/>
      <c r="E74" s="89"/>
      <c r="F74" s="473"/>
      <c r="G74" s="167"/>
      <c r="H74" s="327"/>
      <c r="I74" s="424"/>
      <c r="L74" s="195"/>
    </row>
    <row r="75" spans="2:12" s="181" customFormat="1" x14ac:dyDescent="0.3">
      <c r="B75" s="155" t="s">
        <v>231</v>
      </c>
      <c r="C75" s="174"/>
      <c r="D75" s="162" t="s">
        <v>282</v>
      </c>
      <c r="E75" s="89" t="s">
        <v>149</v>
      </c>
      <c r="F75" s="472">
        <f>[1]Bends!$E$881+[1]Bends!$E$882+[1]Bends!$E$886+[1]Bends!$E$889</f>
        <v>5</v>
      </c>
      <c r="G75" s="120"/>
      <c r="H75" s="327"/>
      <c r="I75" s="424"/>
      <c r="L75" s="195"/>
    </row>
    <row r="76" spans="2:12" s="181" customFormat="1" x14ac:dyDescent="0.3">
      <c r="B76" s="155"/>
      <c r="C76" s="174"/>
      <c r="D76" s="162"/>
      <c r="E76" s="89"/>
      <c r="F76" s="472"/>
      <c r="G76" s="167"/>
      <c r="H76" s="327"/>
      <c r="I76" s="424"/>
      <c r="L76" s="195"/>
    </row>
    <row r="77" spans="2:12" s="181" customFormat="1" x14ac:dyDescent="0.3">
      <c r="B77" s="155" t="s">
        <v>399</v>
      </c>
      <c r="C77" s="174"/>
      <c r="D77" s="162" t="s">
        <v>283</v>
      </c>
      <c r="E77" s="89" t="s">
        <v>149</v>
      </c>
      <c r="F77" s="472">
        <f>[1]Bends!$E$887+[1]Bends!$E$888+[1]Bends!$E$890+[1]Bends!$E$891+[1]Bends!$E$892</f>
        <v>7</v>
      </c>
      <c r="G77" s="120"/>
      <c r="H77" s="327"/>
      <c r="I77" s="424"/>
      <c r="L77" s="195"/>
    </row>
    <row r="78" spans="2:12" s="181" customFormat="1" x14ac:dyDescent="0.3">
      <c r="B78" s="155"/>
      <c r="C78" s="174"/>
      <c r="D78" s="162"/>
      <c r="E78" s="89"/>
      <c r="F78" s="472"/>
      <c r="G78" s="120"/>
      <c r="H78" s="327"/>
      <c r="I78" s="424"/>
      <c r="L78" s="195"/>
    </row>
    <row r="79" spans="2:12" s="181" customFormat="1" x14ac:dyDescent="0.3">
      <c r="B79" s="155" t="s">
        <v>400</v>
      </c>
      <c r="C79" s="174"/>
      <c r="D79" s="162" t="s">
        <v>310</v>
      </c>
      <c r="E79" s="89" t="s">
        <v>149</v>
      </c>
      <c r="F79" s="472">
        <v>1</v>
      </c>
      <c r="G79" s="120"/>
      <c r="H79" s="327"/>
      <c r="I79" s="424"/>
      <c r="L79" s="195"/>
    </row>
    <row r="80" spans="2:12" s="181" customFormat="1" x14ac:dyDescent="0.3">
      <c r="B80" s="155"/>
      <c r="C80" s="174"/>
      <c r="D80" s="162"/>
      <c r="E80" s="89"/>
      <c r="F80" s="472"/>
      <c r="G80" s="120"/>
      <c r="H80" s="327"/>
      <c r="I80" s="424"/>
      <c r="L80" s="195"/>
    </row>
    <row r="81" spans="2:12" s="181" customFormat="1" x14ac:dyDescent="0.3">
      <c r="B81" s="155" t="s">
        <v>233</v>
      </c>
      <c r="C81" s="174"/>
      <c r="D81" s="159" t="s">
        <v>324</v>
      </c>
      <c r="E81" s="89"/>
      <c r="F81" s="472"/>
      <c r="G81" s="120"/>
      <c r="H81" s="327"/>
      <c r="I81" s="424"/>
      <c r="L81" s="195"/>
    </row>
    <row r="82" spans="2:12" s="181" customFormat="1" x14ac:dyDescent="0.3">
      <c r="B82" s="155"/>
      <c r="C82" s="174"/>
      <c r="D82" s="162"/>
      <c r="E82" s="89"/>
      <c r="F82" s="472"/>
      <c r="G82" s="120"/>
      <c r="H82" s="327"/>
      <c r="I82" s="424"/>
      <c r="L82" s="195"/>
    </row>
    <row r="83" spans="2:12" s="181" customFormat="1" x14ac:dyDescent="0.3">
      <c r="B83" s="155" t="s">
        <v>234</v>
      </c>
      <c r="C83" s="174"/>
      <c r="D83" s="162" t="s">
        <v>325</v>
      </c>
      <c r="E83" s="89" t="s">
        <v>149</v>
      </c>
      <c r="F83" s="472">
        <f>[1]Bends!$E$883</f>
        <v>13</v>
      </c>
      <c r="G83" s="120"/>
      <c r="H83" s="327"/>
      <c r="I83" s="424"/>
      <c r="L83" s="195"/>
    </row>
    <row r="84" spans="2:12" s="181" customFormat="1" x14ac:dyDescent="0.3">
      <c r="B84" s="155"/>
      <c r="C84" s="174"/>
      <c r="D84" s="162"/>
      <c r="E84" s="89"/>
      <c r="F84" s="472"/>
      <c r="G84" s="120"/>
      <c r="H84" s="327"/>
      <c r="I84" s="424"/>
      <c r="L84" s="195"/>
    </row>
    <row r="85" spans="2:12" s="181" customFormat="1" x14ac:dyDescent="0.3">
      <c r="B85" s="155" t="s">
        <v>235</v>
      </c>
      <c r="C85" s="174"/>
      <c r="D85" s="162" t="s">
        <v>326</v>
      </c>
      <c r="E85" s="89" t="s">
        <v>149</v>
      </c>
      <c r="F85" s="472">
        <f>[1]Bends!$E$880+[1]Bends!$E$884+[1]Bends!$E$885</f>
        <v>12</v>
      </c>
      <c r="G85" s="120"/>
      <c r="H85" s="327"/>
      <c r="I85" s="424"/>
      <c r="L85" s="195"/>
    </row>
    <row r="86" spans="2:12" s="181" customFormat="1" x14ac:dyDescent="0.3">
      <c r="B86" s="155"/>
      <c r="C86" s="174"/>
      <c r="D86" s="162"/>
      <c r="E86" s="89"/>
      <c r="F86" s="472"/>
      <c r="G86" s="120"/>
      <c r="H86" s="327"/>
      <c r="I86" s="424"/>
      <c r="L86" s="195"/>
    </row>
    <row r="87" spans="2:12" s="181" customFormat="1" x14ac:dyDescent="0.3">
      <c r="B87" s="155" t="s">
        <v>236</v>
      </c>
      <c r="C87" s="174"/>
      <c r="D87" s="159" t="s">
        <v>311</v>
      </c>
      <c r="E87" s="89"/>
      <c r="F87" s="472"/>
      <c r="G87" s="120"/>
      <c r="H87" s="327"/>
      <c r="I87" s="424"/>
      <c r="L87" s="195"/>
    </row>
    <row r="88" spans="2:12" s="181" customFormat="1" x14ac:dyDescent="0.3">
      <c r="B88" s="155"/>
      <c r="C88" s="174"/>
      <c r="D88" s="162"/>
      <c r="E88" s="89"/>
      <c r="F88" s="472"/>
      <c r="G88" s="120"/>
      <c r="H88" s="327"/>
      <c r="I88" s="424"/>
      <c r="L88" s="195"/>
    </row>
    <row r="89" spans="2:12" s="181" customFormat="1" ht="15.75" customHeight="1" x14ac:dyDescent="0.3">
      <c r="B89" s="155" t="s">
        <v>238</v>
      </c>
      <c r="C89" s="174"/>
      <c r="D89" s="162" t="s">
        <v>312</v>
      </c>
      <c r="E89" s="89" t="s">
        <v>149</v>
      </c>
      <c r="F89" s="472">
        <f>[1]Bends!$E$881+[1]Bends!$E$889</f>
        <v>2</v>
      </c>
      <c r="G89" s="120"/>
      <c r="H89" s="327"/>
      <c r="I89" s="424"/>
      <c r="L89" s="195"/>
    </row>
    <row r="90" spans="2:12" s="181" customFormat="1" ht="17.25" customHeight="1" x14ac:dyDescent="0.3">
      <c r="B90" s="155" t="s">
        <v>252</v>
      </c>
      <c r="C90" s="174"/>
      <c r="D90" s="162" t="s">
        <v>313</v>
      </c>
      <c r="E90" s="89" t="s">
        <v>149</v>
      </c>
      <c r="F90" s="472">
        <f>[1]Bends!$E$882</f>
        <v>2</v>
      </c>
      <c r="G90" s="120"/>
      <c r="H90" s="327"/>
      <c r="I90" s="424"/>
      <c r="L90" s="195"/>
    </row>
    <row r="91" spans="2:12" s="181" customFormat="1" ht="16.5" customHeight="1" x14ac:dyDescent="0.3">
      <c r="B91" s="155" t="s">
        <v>384</v>
      </c>
      <c r="C91" s="174"/>
      <c r="D91" s="162" t="s">
        <v>314</v>
      </c>
      <c r="E91" s="89" t="s">
        <v>149</v>
      </c>
      <c r="F91" s="472">
        <v>1</v>
      </c>
      <c r="G91" s="120"/>
      <c r="H91" s="327"/>
      <c r="I91" s="424"/>
      <c r="L91" s="195"/>
    </row>
    <row r="92" spans="2:12" s="181" customFormat="1" ht="15.75" customHeight="1" x14ac:dyDescent="0.3">
      <c r="B92" s="155" t="s">
        <v>385</v>
      </c>
      <c r="C92" s="174"/>
      <c r="D92" s="162" t="s">
        <v>315</v>
      </c>
      <c r="E92" s="89" t="s">
        <v>149</v>
      </c>
      <c r="F92" s="472">
        <f>[1]Bends!$E$887+[1]Bends!$E$890</f>
        <v>4</v>
      </c>
      <c r="G92" s="120"/>
      <c r="H92" s="327"/>
      <c r="I92" s="424"/>
      <c r="L92" s="195"/>
    </row>
    <row r="93" spans="2:12" s="181" customFormat="1" ht="21" customHeight="1" x14ac:dyDescent="0.3">
      <c r="B93" s="155" t="s">
        <v>386</v>
      </c>
      <c r="C93" s="174"/>
      <c r="D93" s="162" t="s">
        <v>316</v>
      </c>
      <c r="E93" s="89" t="s">
        <v>149</v>
      </c>
      <c r="F93" s="472">
        <f>[1]Bends!$E$891</f>
        <v>1</v>
      </c>
      <c r="G93" s="120"/>
      <c r="H93" s="327"/>
      <c r="I93" s="424"/>
      <c r="L93" s="195"/>
    </row>
    <row r="94" spans="2:12" s="181" customFormat="1" ht="21" customHeight="1" x14ac:dyDescent="0.3">
      <c r="B94" s="155" t="s">
        <v>387</v>
      </c>
      <c r="C94" s="174"/>
      <c r="D94" s="162" t="s">
        <v>317</v>
      </c>
      <c r="E94" s="89" t="s">
        <v>149</v>
      </c>
      <c r="F94" s="472">
        <v>1</v>
      </c>
      <c r="G94" s="120"/>
      <c r="H94" s="327"/>
      <c r="I94" s="424"/>
      <c r="L94" s="195"/>
    </row>
    <row r="95" spans="2:12" s="181" customFormat="1" ht="16.5" customHeight="1" x14ac:dyDescent="0.3">
      <c r="B95" s="155" t="s">
        <v>388</v>
      </c>
      <c r="C95" s="174"/>
      <c r="D95" s="162" t="s">
        <v>318</v>
      </c>
      <c r="E95" s="89" t="s">
        <v>149</v>
      </c>
      <c r="F95" s="472">
        <v>2</v>
      </c>
      <c r="G95" s="120"/>
      <c r="H95" s="327"/>
      <c r="I95" s="424"/>
      <c r="L95" s="195"/>
    </row>
    <row r="96" spans="2:12" s="181" customFormat="1" ht="15.75" customHeight="1" x14ac:dyDescent="0.3">
      <c r="B96" s="155" t="s">
        <v>389</v>
      </c>
      <c r="C96" s="174"/>
      <c r="D96" s="162" t="s">
        <v>319</v>
      </c>
      <c r="E96" s="89" t="s">
        <v>149</v>
      </c>
      <c r="F96" s="472">
        <v>2</v>
      </c>
      <c r="G96" s="120"/>
      <c r="H96" s="327"/>
      <c r="I96" s="424"/>
      <c r="L96" s="195"/>
    </row>
    <row r="97" spans="2:12" s="181" customFormat="1" ht="19.5" customHeight="1" x14ac:dyDescent="0.3">
      <c r="B97" s="155" t="s">
        <v>390</v>
      </c>
      <c r="C97" s="174"/>
      <c r="D97" s="162" t="s">
        <v>320</v>
      </c>
      <c r="E97" s="89" t="s">
        <v>149</v>
      </c>
      <c r="F97" s="472">
        <v>1</v>
      </c>
      <c r="G97" s="120"/>
      <c r="H97" s="327"/>
      <c r="I97" s="424"/>
      <c r="L97" s="195"/>
    </row>
    <row r="98" spans="2:12" s="181" customFormat="1" ht="7.2" customHeight="1" x14ac:dyDescent="0.3">
      <c r="B98" s="155"/>
      <c r="C98" s="174"/>
      <c r="D98" s="162"/>
      <c r="E98" s="89"/>
      <c r="F98" s="472"/>
      <c r="G98" s="120"/>
      <c r="H98" s="327"/>
      <c r="I98" s="424"/>
      <c r="L98" s="195"/>
    </row>
    <row r="99" spans="2:12" s="181" customFormat="1" ht="19.5" customHeight="1" x14ac:dyDescent="0.3">
      <c r="B99" s="155" t="s">
        <v>250</v>
      </c>
      <c r="C99" s="174"/>
      <c r="D99" s="159" t="s">
        <v>322</v>
      </c>
      <c r="E99" s="89"/>
      <c r="F99" s="472"/>
      <c r="G99" s="167"/>
      <c r="H99" s="327"/>
      <c r="I99" s="424"/>
      <c r="L99" s="195"/>
    </row>
    <row r="100" spans="2:12" s="181" customFormat="1" ht="8.4" customHeight="1" x14ac:dyDescent="0.3">
      <c r="B100" s="155"/>
      <c r="C100" s="174"/>
      <c r="D100" s="159"/>
      <c r="E100" s="89"/>
      <c r="F100" s="472"/>
      <c r="G100" s="167"/>
      <c r="H100" s="327"/>
      <c r="I100" s="424"/>
      <c r="L100" s="195"/>
    </row>
    <row r="101" spans="2:12" s="181" customFormat="1" x14ac:dyDescent="0.3">
      <c r="B101" s="155" t="s">
        <v>251</v>
      </c>
      <c r="C101" s="174"/>
      <c r="D101" s="162" t="s">
        <v>323</v>
      </c>
      <c r="E101" s="89" t="s">
        <v>149</v>
      </c>
      <c r="F101" s="472">
        <f>[1]Bends!$E$880+[1]Bends!$E$884</f>
        <v>10</v>
      </c>
      <c r="G101" s="120"/>
      <c r="H101" s="327"/>
      <c r="I101" s="424"/>
      <c r="L101" s="195"/>
    </row>
    <row r="102" spans="2:12" s="181" customFormat="1" ht="9.6" customHeight="1" x14ac:dyDescent="0.3">
      <c r="B102" s="155"/>
      <c r="C102" s="174"/>
      <c r="D102" s="162"/>
      <c r="E102" s="89"/>
      <c r="F102" s="472"/>
      <c r="G102" s="120"/>
      <c r="H102" s="327"/>
      <c r="I102" s="424"/>
      <c r="L102" s="195"/>
    </row>
    <row r="103" spans="2:12" s="181" customFormat="1" x14ac:dyDescent="0.3">
      <c r="B103" s="155" t="s">
        <v>381</v>
      </c>
      <c r="C103" s="53"/>
      <c r="D103" s="70" t="s">
        <v>237</v>
      </c>
      <c r="E103" s="89"/>
      <c r="F103" s="472"/>
      <c r="G103" s="199"/>
      <c r="H103" s="327"/>
      <c r="I103" s="424"/>
      <c r="L103" s="195"/>
    </row>
    <row r="104" spans="2:12" s="181" customFormat="1" ht="9" customHeight="1" x14ac:dyDescent="0.3">
      <c r="B104" s="155"/>
      <c r="C104" s="53"/>
      <c r="D104" s="3"/>
      <c r="E104" s="89"/>
      <c r="F104" s="474"/>
      <c r="G104" s="199"/>
      <c r="H104" s="327"/>
      <c r="I104" s="424"/>
      <c r="L104" s="195"/>
    </row>
    <row r="105" spans="2:12" s="181" customFormat="1" ht="63.75" customHeight="1" x14ac:dyDescent="0.3">
      <c r="B105" s="155" t="s">
        <v>382</v>
      </c>
      <c r="C105" s="53"/>
      <c r="D105" s="3" t="s">
        <v>239</v>
      </c>
      <c r="E105" s="89" t="s">
        <v>149</v>
      </c>
      <c r="F105" s="472">
        <v>15</v>
      </c>
      <c r="G105" s="175"/>
      <c r="H105" s="327"/>
      <c r="I105" s="424"/>
      <c r="L105" s="195"/>
    </row>
    <row r="106" spans="2:12" s="181" customFormat="1" ht="8.4" customHeight="1" x14ac:dyDescent="0.3">
      <c r="B106" s="154"/>
      <c r="C106" s="19"/>
      <c r="D106" s="19"/>
      <c r="E106" s="118"/>
      <c r="F106" s="475"/>
      <c r="G106" s="75"/>
      <c r="H106" s="327"/>
      <c r="I106" s="424"/>
      <c r="L106" s="195"/>
    </row>
    <row r="107" spans="2:12" s="181" customFormat="1" ht="26.4" x14ac:dyDescent="0.3">
      <c r="B107" s="154" t="s">
        <v>383</v>
      </c>
      <c r="C107" s="53" t="s">
        <v>279</v>
      </c>
      <c r="D107" s="3" t="s">
        <v>280</v>
      </c>
      <c r="E107" s="89" t="s">
        <v>7</v>
      </c>
      <c r="F107" s="472">
        <v>1</v>
      </c>
      <c r="G107" s="175"/>
      <c r="H107" s="327"/>
      <c r="I107" s="424"/>
      <c r="L107" s="195"/>
    </row>
    <row r="108" spans="2:12" s="181" customFormat="1" ht="7.8" customHeight="1" x14ac:dyDescent="0.3">
      <c r="B108" s="154"/>
      <c r="C108" s="53"/>
      <c r="D108" s="53"/>
      <c r="E108" s="55"/>
      <c r="F108" s="87"/>
      <c r="G108" s="75"/>
      <c r="H108" s="327"/>
      <c r="I108" s="423"/>
    </row>
    <row r="109" spans="2:12" s="181" customFormat="1" ht="19.8" customHeight="1" thickBot="1" x14ac:dyDescent="0.35">
      <c r="B109" s="483" t="s">
        <v>4</v>
      </c>
      <c r="C109" s="484"/>
      <c r="D109" s="484"/>
      <c r="E109" s="484"/>
      <c r="F109" s="484"/>
      <c r="G109" s="485"/>
      <c r="H109" s="328"/>
      <c r="I109" s="420"/>
    </row>
    <row r="110" spans="2:12" s="181" customFormat="1" ht="7.8" customHeight="1" thickTop="1" x14ac:dyDescent="0.3">
      <c r="B110" s="196"/>
      <c r="C110" s="196"/>
      <c r="D110" s="196"/>
      <c r="E110" s="92"/>
      <c r="F110" s="92"/>
      <c r="G110" s="93"/>
      <c r="H110" s="329"/>
      <c r="I110" s="419"/>
    </row>
    <row r="111" spans="2:12" s="181" customFormat="1" x14ac:dyDescent="0.3">
      <c r="E111" s="73"/>
      <c r="F111" s="73"/>
      <c r="G111" s="94"/>
      <c r="H111" s="94"/>
      <c r="I111" s="106"/>
    </row>
    <row r="112" spans="2:12" s="181" customFormat="1" x14ac:dyDescent="0.3">
      <c r="E112" s="73"/>
      <c r="F112" s="73"/>
      <c r="G112" s="94"/>
      <c r="H112" s="94"/>
      <c r="I112" s="106"/>
    </row>
    <row r="113" spans="5:9" s="181" customFormat="1" x14ac:dyDescent="0.3">
      <c r="E113" s="73"/>
      <c r="F113" s="73"/>
      <c r="G113" s="94"/>
      <c r="H113" s="94"/>
      <c r="I113" s="106"/>
    </row>
    <row r="114" spans="5:9" s="181" customFormat="1" x14ac:dyDescent="0.3">
      <c r="E114" s="73"/>
      <c r="F114" s="73"/>
      <c r="G114" s="94"/>
      <c r="H114" s="94"/>
      <c r="I114" s="106"/>
    </row>
    <row r="115" spans="5:9" s="181" customFormat="1" x14ac:dyDescent="0.3">
      <c r="E115" s="73"/>
      <c r="F115" s="73"/>
      <c r="G115" s="94"/>
      <c r="H115" s="94"/>
      <c r="I115" s="106"/>
    </row>
    <row r="116" spans="5:9" s="181" customFormat="1" x14ac:dyDescent="0.3">
      <c r="E116" s="73"/>
      <c r="F116" s="73"/>
      <c r="G116" s="94"/>
      <c r="H116" s="94"/>
      <c r="I116" s="106"/>
    </row>
    <row r="117" spans="5:9" s="181" customFormat="1" x14ac:dyDescent="0.3">
      <c r="E117" s="73"/>
      <c r="F117" s="73"/>
      <c r="G117" s="94"/>
      <c r="H117" s="94"/>
      <c r="I117" s="106"/>
    </row>
    <row r="118" spans="5:9" s="181" customFormat="1" x14ac:dyDescent="0.3">
      <c r="E118" s="73"/>
      <c r="F118" s="73"/>
      <c r="G118" s="94"/>
      <c r="H118" s="94"/>
      <c r="I118" s="106"/>
    </row>
    <row r="119" spans="5:9" s="181" customFormat="1" x14ac:dyDescent="0.3">
      <c r="E119" s="73"/>
      <c r="F119" s="73"/>
      <c r="G119" s="94"/>
      <c r="H119" s="94"/>
      <c r="I119" s="106"/>
    </row>
    <row r="120" spans="5:9" s="181" customFormat="1" x14ac:dyDescent="0.3">
      <c r="E120" s="73"/>
      <c r="F120" s="73"/>
      <c r="G120" s="94"/>
      <c r="H120" s="94"/>
      <c r="I120" s="106"/>
    </row>
    <row r="121" spans="5:9" s="181" customFormat="1" x14ac:dyDescent="0.3">
      <c r="E121" s="73"/>
      <c r="F121" s="73"/>
      <c r="G121" s="94"/>
      <c r="H121" s="94"/>
      <c r="I121" s="106"/>
    </row>
    <row r="122" spans="5:9" s="181" customFormat="1" x14ac:dyDescent="0.3">
      <c r="E122" s="73"/>
      <c r="F122" s="73"/>
      <c r="G122" s="94"/>
      <c r="H122" s="94"/>
      <c r="I122" s="106"/>
    </row>
    <row r="123" spans="5:9" s="181" customFormat="1" x14ac:dyDescent="0.3">
      <c r="E123" s="73"/>
      <c r="F123" s="73"/>
      <c r="G123" s="94"/>
      <c r="H123" s="94"/>
      <c r="I123" s="106"/>
    </row>
    <row r="124" spans="5:9" s="181" customFormat="1" x14ac:dyDescent="0.3">
      <c r="E124" s="73"/>
      <c r="F124" s="73"/>
      <c r="G124" s="94"/>
      <c r="H124" s="94"/>
      <c r="I124" s="106"/>
    </row>
    <row r="125" spans="5:9" s="181" customFormat="1" x14ac:dyDescent="0.3">
      <c r="E125" s="73"/>
      <c r="F125" s="73"/>
      <c r="G125" s="94"/>
      <c r="H125" s="94"/>
      <c r="I125" s="106"/>
    </row>
    <row r="126" spans="5:9" s="181" customFormat="1" x14ac:dyDescent="0.3">
      <c r="E126" s="73"/>
      <c r="F126" s="73"/>
      <c r="G126" s="94"/>
      <c r="H126" s="94"/>
      <c r="I126" s="106"/>
    </row>
    <row r="127" spans="5:9" s="181" customFormat="1" x14ac:dyDescent="0.3">
      <c r="E127" s="73"/>
      <c r="F127" s="73"/>
      <c r="G127" s="94"/>
      <c r="H127" s="94"/>
      <c r="I127" s="106"/>
    </row>
    <row r="128" spans="5:9" s="181" customFormat="1" x14ac:dyDescent="0.3">
      <c r="E128" s="73"/>
      <c r="F128" s="73"/>
      <c r="G128" s="94"/>
      <c r="H128" s="94"/>
      <c r="I128" s="106"/>
    </row>
    <row r="129" spans="5:9" s="181" customFormat="1" x14ac:dyDescent="0.3">
      <c r="E129" s="73"/>
      <c r="F129" s="73"/>
      <c r="G129" s="94"/>
      <c r="H129" s="94"/>
      <c r="I129" s="106"/>
    </row>
    <row r="130" spans="5:9" s="181" customFormat="1" x14ac:dyDescent="0.3">
      <c r="E130" s="73"/>
      <c r="F130" s="73"/>
      <c r="G130" s="94"/>
      <c r="H130" s="94"/>
      <c r="I130" s="106"/>
    </row>
    <row r="131" spans="5:9" s="181" customFormat="1" x14ac:dyDescent="0.3">
      <c r="E131" s="73"/>
      <c r="F131" s="73"/>
      <c r="G131" s="94"/>
      <c r="H131" s="94"/>
      <c r="I131" s="106"/>
    </row>
    <row r="132" spans="5:9" s="181" customFormat="1" x14ac:dyDescent="0.3">
      <c r="E132" s="73"/>
      <c r="F132" s="73"/>
      <c r="G132" s="94"/>
      <c r="H132" s="94"/>
      <c r="I132" s="106"/>
    </row>
    <row r="133" spans="5:9" s="181" customFormat="1" x14ac:dyDescent="0.3">
      <c r="E133" s="73"/>
      <c r="F133" s="73"/>
      <c r="G133" s="94"/>
      <c r="H133" s="94"/>
      <c r="I133" s="106"/>
    </row>
    <row r="134" spans="5:9" s="181" customFormat="1" x14ac:dyDescent="0.3">
      <c r="E134" s="73"/>
      <c r="F134" s="73"/>
      <c r="G134" s="94"/>
      <c r="H134" s="94"/>
      <c r="I134" s="106"/>
    </row>
    <row r="135" spans="5:9" s="181" customFormat="1" x14ac:dyDescent="0.3">
      <c r="E135" s="73"/>
      <c r="F135" s="73"/>
      <c r="G135" s="94"/>
      <c r="H135" s="94"/>
      <c r="I135" s="106"/>
    </row>
    <row r="136" spans="5:9" s="181" customFormat="1" x14ac:dyDescent="0.3">
      <c r="E136" s="73"/>
      <c r="F136" s="73"/>
      <c r="G136" s="94"/>
      <c r="H136" s="94"/>
      <c r="I136" s="106"/>
    </row>
    <row r="137" spans="5:9" s="181" customFormat="1" x14ac:dyDescent="0.3">
      <c r="E137" s="73"/>
      <c r="F137" s="73"/>
      <c r="G137" s="94"/>
      <c r="H137" s="94"/>
      <c r="I137" s="106"/>
    </row>
    <row r="138" spans="5:9" s="181" customFormat="1" x14ac:dyDescent="0.3">
      <c r="E138" s="73"/>
      <c r="F138" s="73"/>
      <c r="G138" s="94"/>
      <c r="H138" s="94"/>
      <c r="I138" s="106"/>
    </row>
    <row r="139" spans="5:9" s="181" customFormat="1" x14ac:dyDescent="0.3">
      <c r="E139" s="73"/>
      <c r="F139" s="73"/>
      <c r="G139" s="94"/>
      <c r="H139" s="94"/>
      <c r="I139" s="106"/>
    </row>
    <row r="140" spans="5:9" s="181" customFormat="1" x14ac:dyDescent="0.3">
      <c r="E140" s="73"/>
      <c r="F140" s="73"/>
      <c r="G140" s="94"/>
      <c r="H140" s="94"/>
      <c r="I140" s="106"/>
    </row>
    <row r="141" spans="5:9" s="181" customFormat="1" x14ac:dyDescent="0.3">
      <c r="E141" s="73"/>
      <c r="F141" s="73"/>
      <c r="G141" s="94"/>
      <c r="H141" s="94"/>
      <c r="I141" s="106"/>
    </row>
    <row r="142" spans="5:9" s="181" customFormat="1" x14ac:dyDescent="0.3">
      <c r="E142" s="73"/>
      <c r="F142" s="73"/>
      <c r="G142" s="94"/>
      <c r="H142" s="94"/>
      <c r="I142" s="106"/>
    </row>
    <row r="143" spans="5:9" s="181" customFormat="1" x14ac:dyDescent="0.3">
      <c r="E143" s="73"/>
      <c r="F143" s="73"/>
      <c r="G143" s="94"/>
      <c r="H143" s="94"/>
      <c r="I143" s="106"/>
    </row>
    <row r="144" spans="5:9" s="181" customFormat="1" x14ac:dyDescent="0.3">
      <c r="E144" s="73"/>
      <c r="F144" s="73"/>
      <c r="G144" s="94"/>
      <c r="H144" s="94"/>
      <c r="I144" s="106"/>
    </row>
    <row r="145" spans="5:9" s="181" customFormat="1" ht="24" customHeight="1" x14ac:dyDescent="0.3">
      <c r="E145" s="73"/>
      <c r="F145" s="73"/>
      <c r="G145" s="94"/>
      <c r="H145" s="94"/>
      <c r="I145" s="106"/>
    </row>
    <row r="146" spans="5:9" s="181" customFormat="1" ht="24" customHeight="1" x14ac:dyDescent="0.3">
      <c r="E146" s="73"/>
      <c r="F146" s="73"/>
      <c r="G146" s="94"/>
      <c r="H146" s="94"/>
      <c r="I146" s="106"/>
    </row>
    <row r="147" spans="5:9" s="181" customFormat="1" x14ac:dyDescent="0.3">
      <c r="E147" s="73"/>
      <c r="F147" s="73"/>
      <c r="G147" s="94"/>
      <c r="H147" s="94"/>
      <c r="I147" s="106"/>
    </row>
    <row r="148" spans="5:9" s="181" customFormat="1" x14ac:dyDescent="0.3">
      <c r="E148" s="73"/>
      <c r="F148" s="73"/>
      <c r="G148" s="94"/>
      <c r="H148" s="94"/>
      <c r="I148" s="106"/>
    </row>
    <row r="149" spans="5:9" s="181" customFormat="1" x14ac:dyDescent="0.3">
      <c r="E149" s="73"/>
      <c r="F149" s="73"/>
      <c r="G149" s="94"/>
      <c r="H149" s="94"/>
      <c r="I149" s="106"/>
    </row>
    <row r="150" spans="5:9" s="181" customFormat="1" x14ac:dyDescent="0.3">
      <c r="E150" s="73"/>
      <c r="F150" s="73"/>
      <c r="G150" s="94"/>
      <c r="H150" s="94"/>
      <c r="I150" s="106"/>
    </row>
    <row r="151" spans="5:9" s="181" customFormat="1" x14ac:dyDescent="0.3">
      <c r="E151" s="73"/>
      <c r="F151" s="73"/>
      <c r="G151" s="94"/>
      <c r="H151" s="94"/>
      <c r="I151" s="106"/>
    </row>
    <row r="152" spans="5:9" s="181" customFormat="1" x14ac:dyDescent="0.3">
      <c r="E152" s="73"/>
      <c r="F152" s="73"/>
      <c r="G152" s="94"/>
      <c r="H152" s="94"/>
      <c r="I152" s="106"/>
    </row>
    <row r="153" spans="5:9" s="181" customFormat="1" x14ac:dyDescent="0.3">
      <c r="E153" s="73"/>
      <c r="F153" s="73"/>
      <c r="G153" s="94"/>
      <c r="H153" s="94"/>
      <c r="I153" s="106"/>
    </row>
    <row r="154" spans="5:9" s="181" customFormat="1" x14ac:dyDescent="0.3">
      <c r="E154" s="73"/>
      <c r="F154" s="73"/>
      <c r="G154" s="94"/>
      <c r="H154" s="94"/>
      <c r="I154" s="106"/>
    </row>
    <row r="155" spans="5:9" s="181" customFormat="1" x14ac:dyDescent="0.3">
      <c r="E155" s="73"/>
      <c r="F155" s="73"/>
      <c r="G155" s="94"/>
      <c r="H155" s="94"/>
      <c r="I155" s="106"/>
    </row>
    <row r="156" spans="5:9" s="181" customFormat="1" x14ac:dyDescent="0.3">
      <c r="E156" s="73"/>
      <c r="F156" s="73"/>
      <c r="G156" s="94"/>
      <c r="H156" s="94"/>
      <c r="I156" s="106"/>
    </row>
    <row r="157" spans="5:9" s="181" customFormat="1" x14ac:dyDescent="0.3">
      <c r="E157" s="73"/>
      <c r="F157" s="73"/>
      <c r="G157" s="94"/>
      <c r="H157" s="94"/>
      <c r="I157" s="106"/>
    </row>
    <row r="158" spans="5:9" s="181" customFormat="1" x14ac:dyDescent="0.3">
      <c r="E158" s="73"/>
      <c r="F158" s="73"/>
      <c r="G158" s="94"/>
      <c r="H158" s="73"/>
      <c r="I158" s="106"/>
    </row>
    <row r="159" spans="5:9" s="181" customFormat="1" x14ac:dyDescent="0.3">
      <c r="E159" s="73"/>
      <c r="F159" s="73"/>
      <c r="G159" s="94"/>
      <c r="H159" s="73"/>
      <c r="I159" s="106"/>
    </row>
    <row r="160" spans="5:9" s="181" customFormat="1" x14ac:dyDescent="0.3">
      <c r="E160" s="73"/>
      <c r="F160" s="73"/>
      <c r="G160" s="94"/>
      <c r="H160" s="73"/>
      <c r="I160" s="106"/>
    </row>
    <row r="161" spans="5:9" s="181" customFormat="1" x14ac:dyDescent="0.3">
      <c r="E161" s="73"/>
      <c r="F161" s="73"/>
      <c r="G161" s="94"/>
      <c r="H161" s="73"/>
      <c r="I161" s="106"/>
    </row>
    <row r="162" spans="5:9" s="181" customFormat="1" x14ac:dyDescent="0.3">
      <c r="E162" s="73"/>
      <c r="F162" s="73"/>
      <c r="G162" s="94"/>
      <c r="H162" s="73"/>
      <c r="I162" s="106"/>
    </row>
    <row r="163" spans="5:9" s="181" customFormat="1" x14ac:dyDescent="0.3">
      <c r="E163" s="73"/>
      <c r="F163" s="73"/>
      <c r="G163" s="94"/>
      <c r="H163" s="73"/>
      <c r="I163" s="106"/>
    </row>
    <row r="164" spans="5:9" s="181" customFormat="1" x14ac:dyDescent="0.3">
      <c r="E164" s="73"/>
      <c r="F164" s="73"/>
      <c r="G164" s="94"/>
      <c r="H164" s="73"/>
      <c r="I164" s="106"/>
    </row>
    <row r="165" spans="5:9" s="181" customFormat="1" x14ac:dyDescent="0.3">
      <c r="E165" s="73"/>
      <c r="F165" s="73"/>
      <c r="G165" s="94"/>
      <c r="H165" s="73"/>
      <c r="I165" s="106"/>
    </row>
    <row r="166" spans="5:9" s="181" customFormat="1" x14ac:dyDescent="0.3">
      <c r="E166" s="73"/>
      <c r="F166" s="73"/>
      <c r="G166" s="94"/>
      <c r="H166" s="73"/>
      <c r="I166" s="106"/>
    </row>
    <row r="167" spans="5:9" s="181" customFormat="1" x14ac:dyDescent="0.3">
      <c r="E167" s="73"/>
      <c r="F167" s="73"/>
      <c r="G167" s="94"/>
      <c r="H167" s="73"/>
      <c r="I167" s="106"/>
    </row>
    <row r="168" spans="5:9" s="181" customFormat="1" x14ac:dyDescent="0.3">
      <c r="E168" s="73"/>
      <c r="F168" s="73"/>
      <c r="G168" s="94"/>
      <c r="H168" s="73"/>
      <c r="I168" s="106"/>
    </row>
    <row r="169" spans="5:9" s="181" customFormat="1" x14ac:dyDescent="0.3">
      <c r="E169" s="73"/>
      <c r="F169" s="73"/>
      <c r="G169" s="94"/>
      <c r="H169" s="73"/>
      <c r="I169" s="106"/>
    </row>
    <row r="170" spans="5:9" s="181" customFormat="1" x14ac:dyDescent="0.3">
      <c r="E170" s="73"/>
      <c r="F170" s="73"/>
      <c r="G170" s="94"/>
      <c r="H170" s="73"/>
      <c r="I170" s="106"/>
    </row>
    <row r="171" spans="5:9" s="181" customFormat="1" x14ac:dyDescent="0.3">
      <c r="E171" s="73"/>
      <c r="F171" s="73"/>
      <c r="G171" s="94"/>
      <c r="H171" s="73"/>
      <c r="I171" s="106"/>
    </row>
    <row r="172" spans="5:9" s="181" customFormat="1" x14ac:dyDescent="0.3">
      <c r="E172" s="73"/>
      <c r="F172" s="73"/>
      <c r="G172" s="94"/>
      <c r="H172" s="73"/>
      <c r="I172" s="106"/>
    </row>
    <row r="173" spans="5:9" s="181" customFormat="1" x14ac:dyDescent="0.3">
      <c r="E173" s="73"/>
      <c r="F173" s="73"/>
      <c r="G173" s="94"/>
      <c r="H173" s="73"/>
      <c r="I173" s="106"/>
    </row>
    <row r="174" spans="5:9" s="181" customFormat="1" x14ac:dyDescent="0.3">
      <c r="E174" s="73"/>
      <c r="F174" s="73"/>
      <c r="G174" s="94"/>
      <c r="H174" s="73"/>
      <c r="I174" s="106"/>
    </row>
    <row r="175" spans="5:9" s="181" customFormat="1" x14ac:dyDescent="0.3">
      <c r="E175" s="73"/>
      <c r="F175" s="73"/>
      <c r="G175" s="94"/>
      <c r="H175" s="73"/>
      <c r="I175" s="106"/>
    </row>
    <row r="176" spans="5:9" s="181" customFormat="1" x14ac:dyDescent="0.3">
      <c r="E176" s="73"/>
      <c r="F176" s="73"/>
      <c r="G176" s="94"/>
      <c r="H176" s="73"/>
      <c r="I176" s="106"/>
    </row>
    <row r="177" spans="5:9" s="181" customFormat="1" x14ac:dyDescent="0.3">
      <c r="E177" s="73"/>
      <c r="F177" s="73"/>
      <c r="G177" s="94"/>
      <c r="H177" s="73"/>
      <c r="I177" s="106"/>
    </row>
    <row r="178" spans="5:9" s="181" customFormat="1" x14ac:dyDescent="0.3">
      <c r="E178" s="73"/>
      <c r="F178" s="73"/>
      <c r="G178" s="94"/>
      <c r="H178" s="73"/>
      <c r="I178" s="106"/>
    </row>
    <row r="179" spans="5:9" s="181" customFormat="1" x14ac:dyDescent="0.3">
      <c r="E179" s="73"/>
      <c r="F179" s="73"/>
      <c r="G179" s="94"/>
      <c r="H179" s="73"/>
      <c r="I179" s="106"/>
    </row>
    <row r="180" spans="5:9" s="181" customFormat="1" x14ac:dyDescent="0.3">
      <c r="E180" s="73"/>
      <c r="F180" s="73"/>
      <c r="G180" s="94"/>
      <c r="H180" s="73"/>
      <c r="I180" s="106"/>
    </row>
    <row r="181" spans="5:9" s="181" customFormat="1" x14ac:dyDescent="0.3">
      <c r="E181" s="73"/>
      <c r="F181" s="73"/>
      <c r="G181" s="94"/>
      <c r="H181" s="73"/>
      <c r="I181" s="106"/>
    </row>
    <row r="182" spans="5:9" s="181" customFormat="1" x14ac:dyDescent="0.3">
      <c r="E182" s="73"/>
      <c r="F182" s="73"/>
      <c r="G182" s="94"/>
      <c r="H182" s="73"/>
      <c r="I182" s="106"/>
    </row>
    <row r="183" spans="5:9" s="181" customFormat="1" x14ac:dyDescent="0.3">
      <c r="E183" s="73"/>
      <c r="F183" s="73"/>
      <c r="G183" s="94"/>
      <c r="H183" s="73"/>
      <c r="I183" s="106"/>
    </row>
    <row r="184" spans="5:9" s="181" customFormat="1" x14ac:dyDescent="0.3">
      <c r="E184" s="73"/>
      <c r="F184" s="73"/>
      <c r="G184" s="94"/>
      <c r="H184" s="73"/>
      <c r="I184" s="106"/>
    </row>
    <row r="185" spans="5:9" s="181" customFormat="1" x14ac:dyDescent="0.3">
      <c r="E185" s="73"/>
      <c r="F185" s="73"/>
      <c r="G185" s="94"/>
      <c r="H185" s="73"/>
      <c r="I185" s="106"/>
    </row>
    <row r="186" spans="5:9" s="181" customFormat="1" x14ac:dyDescent="0.3">
      <c r="E186" s="73"/>
      <c r="F186" s="73"/>
      <c r="G186" s="94"/>
      <c r="H186" s="73"/>
      <c r="I186" s="106"/>
    </row>
    <row r="187" spans="5:9" s="181" customFormat="1" x14ac:dyDescent="0.3">
      <c r="E187" s="73"/>
      <c r="F187" s="73"/>
      <c r="G187" s="94"/>
      <c r="H187" s="73"/>
      <c r="I187" s="106"/>
    </row>
    <row r="188" spans="5:9" s="181" customFormat="1" x14ac:dyDescent="0.3">
      <c r="E188" s="73"/>
      <c r="F188" s="73"/>
      <c r="G188" s="94"/>
      <c r="H188" s="73"/>
      <c r="I188" s="106"/>
    </row>
    <row r="189" spans="5:9" s="181" customFormat="1" x14ac:dyDescent="0.3">
      <c r="E189" s="73"/>
      <c r="F189" s="73"/>
      <c r="G189" s="94"/>
      <c r="H189" s="73"/>
      <c r="I189" s="106"/>
    </row>
    <row r="190" spans="5:9" s="181" customFormat="1" x14ac:dyDescent="0.3">
      <c r="E190" s="73"/>
      <c r="F190" s="73"/>
      <c r="G190" s="94"/>
      <c r="H190" s="73"/>
      <c r="I190" s="106"/>
    </row>
    <row r="191" spans="5:9" s="181" customFormat="1" x14ac:dyDescent="0.3">
      <c r="E191" s="73"/>
      <c r="F191" s="73"/>
      <c r="G191" s="94"/>
      <c r="H191" s="73"/>
      <c r="I191" s="106"/>
    </row>
    <row r="192" spans="5:9" s="181" customFormat="1" x14ac:dyDescent="0.3">
      <c r="E192" s="73"/>
      <c r="F192" s="73"/>
      <c r="G192" s="94"/>
      <c r="H192" s="73"/>
      <c r="I192" s="106"/>
    </row>
    <row r="193" spans="5:9" s="181" customFormat="1" x14ac:dyDescent="0.3">
      <c r="E193" s="73"/>
      <c r="F193" s="73"/>
      <c r="G193" s="94"/>
      <c r="H193" s="73"/>
      <c r="I193" s="106"/>
    </row>
    <row r="194" spans="5:9" s="181" customFormat="1" x14ac:dyDescent="0.3">
      <c r="E194" s="73"/>
      <c r="F194" s="73"/>
      <c r="G194" s="94"/>
      <c r="H194" s="73"/>
      <c r="I194" s="106"/>
    </row>
    <row r="195" spans="5:9" s="181" customFormat="1" x14ac:dyDescent="0.3">
      <c r="E195" s="73"/>
      <c r="F195" s="73"/>
      <c r="G195" s="94"/>
      <c r="H195" s="73"/>
      <c r="I195" s="106"/>
    </row>
    <row r="196" spans="5:9" s="181" customFormat="1" x14ac:dyDescent="0.3">
      <c r="E196" s="73"/>
      <c r="F196" s="73"/>
      <c r="G196" s="94"/>
      <c r="H196" s="73"/>
      <c r="I196" s="106"/>
    </row>
    <row r="197" spans="5:9" s="181" customFormat="1" x14ac:dyDescent="0.3">
      <c r="E197" s="73"/>
      <c r="F197" s="73"/>
      <c r="G197" s="94"/>
      <c r="H197" s="73"/>
      <c r="I197" s="106"/>
    </row>
    <row r="198" spans="5:9" s="193" customFormat="1" ht="24.9" customHeight="1" x14ac:dyDescent="0.3">
      <c r="E198" s="95"/>
      <c r="F198" s="95"/>
      <c r="G198" s="96"/>
      <c r="H198" s="95"/>
      <c r="I198" s="107"/>
    </row>
    <row r="199" spans="5:9" s="12" customFormat="1" ht="4.2" x14ac:dyDescent="0.3">
      <c r="E199" s="78"/>
      <c r="F199" s="78"/>
      <c r="G199" s="80"/>
      <c r="H199" s="78"/>
      <c r="I199" s="108"/>
    </row>
    <row r="200" spans="5:9" s="12" customFormat="1" ht="4.2" x14ac:dyDescent="0.3">
      <c r="E200" s="78"/>
      <c r="F200" s="78"/>
      <c r="G200" s="80"/>
      <c r="H200" s="78"/>
      <c r="I200" s="108"/>
    </row>
  </sheetData>
  <mergeCells count="11">
    <mergeCell ref="B109:G109"/>
    <mergeCell ref="B52:G52"/>
    <mergeCell ref="B53:G53"/>
    <mergeCell ref="G5:G6"/>
    <mergeCell ref="H5:H6"/>
    <mergeCell ref="I5:I6"/>
    <mergeCell ref="B5:B6"/>
    <mergeCell ref="C5:C6"/>
    <mergeCell ref="D5:D6"/>
    <mergeCell ref="E5:E6"/>
    <mergeCell ref="F5:F6"/>
  </mergeCells>
  <printOptions horizontalCentered="1"/>
  <pageMargins left="0.39370078740157483" right="0.39370078740157483" top="0.39370078740157483" bottom="0.51181102362204722" header="0.31496062992125984" footer="0.31496062992125984"/>
  <pageSetup paperSize="9" scale="83" fitToWidth="0" fitToHeight="0" orientation="portrait" useFirstPageNumber="1" r:id="rId1"/>
  <headerFooter>
    <oddFooter>&amp;C6.&amp;P</oddFooter>
    <firstFooter>&amp;C1.1&amp;P</firstFooter>
  </headerFooter>
  <rowBreaks count="1" manualBreakCount="1">
    <brk id="52" max="8"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L134"/>
  <sheetViews>
    <sheetView showGridLines="0" view="pageBreakPreview" topLeftCell="A22" zoomScale="90" zoomScaleSheetLayoutView="90" workbookViewId="0">
      <selection activeCell="B72" sqref="B72:G72"/>
    </sheetView>
  </sheetViews>
  <sheetFormatPr defaultColWidth="8.88671875" defaultRowHeight="13.2" x14ac:dyDescent="0.3"/>
  <cols>
    <col min="1" max="1" width="1.109375" style="5" customWidth="1"/>
    <col min="2" max="2" width="7.109375" style="5" customWidth="1"/>
    <col min="3" max="3" width="9.44140625" style="5" customWidth="1"/>
    <col min="4" max="4" width="33.6640625" style="5" customWidth="1"/>
    <col min="5" max="5" width="8.44140625" style="62" customWidth="1"/>
    <col min="6" max="6" width="13.33203125" style="62" customWidth="1"/>
    <col min="7" max="7" width="11" style="68" bestFit="1" customWidth="1"/>
    <col min="8" max="8" width="15.6640625" style="62" customWidth="1"/>
    <col min="9" max="9" width="1.21875" style="98" customWidth="1"/>
    <col min="10" max="10" width="8.88671875" style="5"/>
    <col min="11" max="11" width="13.5546875" style="68" customWidth="1"/>
    <col min="12" max="12" width="23.33203125" style="62" customWidth="1"/>
    <col min="13" max="16384" width="8.88671875" style="5"/>
  </cols>
  <sheetData>
    <row r="1" spans="2:12" x14ac:dyDescent="0.3">
      <c r="B1" s="7" t="str">
        <f>'P&amp;G - Section 1'!B1</f>
        <v>OR TAMBO DISTRICT MUNICIPALITY</v>
      </c>
    </row>
    <row r="2" spans="2:12" ht="13.2" customHeight="1" x14ac:dyDescent="0.3">
      <c r="B2" s="276" t="str">
        <f>'Pressure Pipelines - Section 6'!B2</f>
        <v>KSD LOCAL MUNICIPALITY</v>
      </c>
      <c r="C2" s="8"/>
      <c r="G2" s="13"/>
      <c r="H2" s="301" t="str">
        <f>'Pressure Pipelines - Section 6'!H2</f>
        <v>Contract No. ORTDM SCMU 22-25/26</v>
      </c>
    </row>
    <row r="3" spans="2:12" x14ac:dyDescent="0.3">
      <c r="B3" s="254" t="str">
        <f>'Pressure Pipelines - Section 6'!B3</f>
        <v>MNCWASA WATER SUPPLY PHASE 1</v>
      </c>
      <c r="H3" s="301" t="s">
        <v>216</v>
      </c>
    </row>
    <row r="4" spans="2:12" s="6" customFormat="1" ht="6" thickBot="1" x14ac:dyDescent="0.35">
      <c r="B4" s="9"/>
      <c r="E4" s="63"/>
      <c r="F4" s="63"/>
      <c r="G4" s="69"/>
      <c r="H4" s="63"/>
      <c r="I4" s="99"/>
      <c r="K4" s="69"/>
      <c r="L4" s="63"/>
    </row>
    <row r="5" spans="2:12" s="12" customFormat="1" ht="15" customHeight="1" thickTop="1" x14ac:dyDescent="0.3">
      <c r="B5" s="369" t="s">
        <v>211</v>
      </c>
      <c r="C5" s="377" t="s">
        <v>0</v>
      </c>
      <c r="D5" s="377" t="s">
        <v>1</v>
      </c>
      <c r="E5" s="377" t="s">
        <v>2</v>
      </c>
      <c r="F5" s="375" t="s">
        <v>212</v>
      </c>
      <c r="G5" s="384" t="s">
        <v>3</v>
      </c>
      <c r="H5" s="381" t="s">
        <v>213</v>
      </c>
      <c r="I5" s="421"/>
      <c r="J5" s="68"/>
      <c r="K5" s="80"/>
      <c r="L5" s="78"/>
    </row>
    <row r="6" spans="2:12" s="12" customFormat="1" ht="15" customHeight="1" thickBot="1" x14ac:dyDescent="0.35">
      <c r="B6" s="370"/>
      <c r="C6" s="378"/>
      <c r="D6" s="378"/>
      <c r="E6" s="378"/>
      <c r="F6" s="376"/>
      <c r="G6" s="385"/>
      <c r="H6" s="382"/>
      <c r="I6" s="421"/>
      <c r="J6" s="68"/>
      <c r="K6" s="80"/>
      <c r="L6" s="78"/>
    </row>
    <row r="7" spans="2:12" s="11" customFormat="1" ht="13.8" thickTop="1" x14ac:dyDescent="0.3">
      <c r="B7" s="60"/>
      <c r="C7" s="44"/>
      <c r="D7" s="25" t="s">
        <v>401</v>
      </c>
      <c r="E7" s="64"/>
      <c r="F7" s="86"/>
      <c r="G7" s="97"/>
      <c r="H7" s="327"/>
      <c r="I7" s="422"/>
      <c r="K7" s="96"/>
      <c r="L7" s="95"/>
    </row>
    <row r="8" spans="2:12" s="28" customFormat="1" ht="26.4" x14ac:dyDescent="0.3">
      <c r="B8" s="227">
        <v>7</v>
      </c>
      <c r="C8" s="39" t="s">
        <v>117</v>
      </c>
      <c r="D8" s="39" t="s">
        <v>147</v>
      </c>
      <c r="E8" s="37"/>
      <c r="F8" s="338"/>
      <c r="G8" s="176"/>
      <c r="H8" s="327"/>
      <c r="I8" s="423"/>
      <c r="K8" s="94"/>
      <c r="L8" s="73"/>
    </row>
    <row r="9" spans="2:12" s="28" customFormat="1" x14ac:dyDescent="0.3">
      <c r="B9" s="231"/>
      <c r="C9" s="238"/>
      <c r="D9" s="207"/>
      <c r="E9" s="239"/>
      <c r="F9" s="188"/>
      <c r="G9" s="240"/>
      <c r="H9" s="327"/>
      <c r="I9" s="423"/>
      <c r="K9" s="94"/>
      <c r="L9" s="73"/>
    </row>
    <row r="10" spans="2:12" s="28" customFormat="1" x14ac:dyDescent="0.3">
      <c r="B10" s="241" t="s">
        <v>206</v>
      </c>
      <c r="C10" s="242"/>
      <c r="D10" s="243" t="s">
        <v>148</v>
      </c>
      <c r="E10" s="242"/>
      <c r="F10" s="188"/>
      <c r="G10" s="244"/>
      <c r="H10" s="327"/>
      <c r="I10" s="423"/>
      <c r="K10" s="94"/>
      <c r="L10" s="73"/>
    </row>
    <row r="11" spans="2:12" s="28" customFormat="1" x14ac:dyDescent="0.3">
      <c r="B11" s="241"/>
      <c r="C11" s="242"/>
      <c r="D11" s="242"/>
      <c r="E11" s="242"/>
      <c r="F11" s="188"/>
      <c r="G11" s="244"/>
      <c r="H11" s="327"/>
      <c r="I11" s="424"/>
      <c r="K11" s="94"/>
      <c r="L11" s="73"/>
    </row>
    <row r="12" spans="2:12" s="28" customFormat="1" ht="52.8" x14ac:dyDescent="0.3">
      <c r="B12" s="241" t="s">
        <v>207</v>
      </c>
      <c r="C12" s="245"/>
      <c r="D12" s="38" t="s">
        <v>257</v>
      </c>
      <c r="E12" s="89" t="s">
        <v>16</v>
      </c>
      <c r="F12" s="55">
        <v>90</v>
      </c>
      <c r="G12" s="153"/>
      <c r="H12" s="327"/>
      <c r="I12" s="424"/>
      <c r="K12" s="94"/>
      <c r="L12" s="73"/>
    </row>
    <row r="13" spans="2:12" s="28" customFormat="1" x14ac:dyDescent="0.3">
      <c r="B13" s="241"/>
      <c r="C13" s="242"/>
      <c r="D13" s="38"/>
      <c r="E13" s="89"/>
      <c r="F13" s="55"/>
      <c r="G13" s="244"/>
      <c r="H13" s="327"/>
      <c r="I13" s="424"/>
      <c r="K13" s="94"/>
      <c r="L13" s="73"/>
    </row>
    <row r="14" spans="2:12" s="28" customFormat="1" ht="26.4" x14ac:dyDescent="0.3">
      <c r="B14" s="241" t="s">
        <v>208</v>
      </c>
      <c r="C14" s="242"/>
      <c r="D14" s="38" t="s">
        <v>258</v>
      </c>
      <c r="E14" s="89" t="s">
        <v>149</v>
      </c>
      <c r="F14" s="55">
        <v>2</v>
      </c>
      <c r="G14" s="153"/>
      <c r="H14" s="327"/>
      <c r="I14" s="424"/>
      <c r="K14" s="94"/>
      <c r="L14" s="73"/>
    </row>
    <row r="15" spans="2:12" s="28" customFormat="1" x14ac:dyDescent="0.3">
      <c r="B15" s="249"/>
      <c r="C15" s="250"/>
      <c r="D15" s="251"/>
      <c r="E15" s="252"/>
      <c r="F15" s="126"/>
      <c r="G15" s="127"/>
      <c r="H15" s="327"/>
      <c r="I15" s="423"/>
      <c r="K15" s="94"/>
      <c r="L15" s="73"/>
    </row>
    <row r="16" spans="2:12" s="28" customFormat="1" x14ac:dyDescent="0.3">
      <c r="B16" s="241"/>
      <c r="C16" s="245"/>
      <c r="D16" s="246"/>
      <c r="E16" s="239"/>
      <c r="F16" s="188"/>
      <c r="G16" s="153"/>
      <c r="H16" s="327"/>
      <c r="I16" s="424"/>
      <c r="K16" s="94"/>
      <c r="L16" s="73"/>
    </row>
    <row r="17" spans="2:12" s="28" customFormat="1" x14ac:dyDescent="0.3">
      <c r="B17" s="241"/>
      <c r="C17" s="242"/>
      <c r="D17" s="242"/>
      <c r="E17" s="242"/>
      <c r="F17" s="188"/>
      <c r="G17" s="244"/>
      <c r="H17" s="327"/>
      <c r="I17" s="424"/>
      <c r="K17" s="94"/>
      <c r="L17" s="73"/>
    </row>
    <row r="18" spans="2:12" s="28" customFormat="1" x14ac:dyDescent="0.3">
      <c r="B18" s="241"/>
      <c r="C18" s="242"/>
      <c r="D18" s="242"/>
      <c r="E18" s="125"/>
      <c r="F18" s="186"/>
      <c r="G18" s="248"/>
      <c r="H18" s="327"/>
      <c r="I18" s="391"/>
      <c r="K18" s="94"/>
      <c r="L18" s="73"/>
    </row>
    <row r="19" spans="2:12" s="28" customFormat="1" x14ac:dyDescent="0.3">
      <c r="B19" s="57"/>
      <c r="C19" s="21"/>
      <c r="D19" s="45"/>
      <c r="E19" s="89"/>
      <c r="F19" s="87"/>
      <c r="G19" s="75"/>
      <c r="H19" s="327"/>
      <c r="I19" s="424"/>
      <c r="K19" s="94"/>
      <c r="L19" s="253"/>
    </row>
    <row r="20" spans="2:12" s="28" customFormat="1" x14ac:dyDescent="0.3">
      <c r="B20" s="57"/>
      <c r="C20" s="21"/>
      <c r="D20" s="26"/>
      <c r="E20" s="89"/>
      <c r="F20" s="87"/>
      <c r="G20" s="75"/>
      <c r="H20" s="327"/>
      <c r="I20" s="424"/>
      <c r="K20" s="94"/>
      <c r="L20" s="73"/>
    </row>
    <row r="21" spans="2:12" s="28" customFormat="1" x14ac:dyDescent="0.3">
      <c r="B21" s="57"/>
      <c r="C21" s="21"/>
      <c r="D21" s="38"/>
      <c r="E21" s="89"/>
      <c r="F21" s="87"/>
      <c r="G21" s="75"/>
      <c r="H21" s="327"/>
      <c r="I21" s="423"/>
      <c r="K21" s="94"/>
      <c r="L21" s="73"/>
    </row>
    <row r="22" spans="2:12" s="28" customFormat="1" x14ac:dyDescent="0.3">
      <c r="B22" s="57"/>
      <c r="C22" s="21"/>
      <c r="D22" s="38"/>
      <c r="E22" s="89"/>
      <c r="F22" s="87"/>
      <c r="G22" s="75"/>
      <c r="H22" s="327"/>
      <c r="I22" s="424"/>
      <c r="K22" s="94"/>
      <c r="L22" s="73"/>
    </row>
    <row r="23" spans="2:12" s="28" customFormat="1" x14ac:dyDescent="0.3">
      <c r="B23" s="57"/>
      <c r="C23" s="21"/>
      <c r="D23" s="38"/>
      <c r="E23" s="89"/>
      <c r="F23" s="87"/>
      <c r="G23" s="75"/>
      <c r="H23" s="327"/>
      <c r="I23" s="423"/>
      <c r="K23" s="94"/>
      <c r="L23" s="73"/>
    </row>
    <row r="24" spans="2:12" s="28" customFormat="1" x14ac:dyDescent="0.3">
      <c r="B24" s="57"/>
      <c r="C24" s="21"/>
      <c r="D24" s="38"/>
      <c r="E24" s="89"/>
      <c r="F24" s="87"/>
      <c r="G24" s="75"/>
      <c r="H24" s="327"/>
      <c r="I24" s="424"/>
      <c r="K24" s="94"/>
      <c r="L24" s="73"/>
    </row>
    <row r="25" spans="2:12" s="28" customFormat="1" x14ac:dyDescent="0.3">
      <c r="B25" s="57"/>
      <c r="C25" s="21"/>
      <c r="D25" s="26"/>
      <c r="E25" s="123"/>
      <c r="F25" s="87"/>
      <c r="G25" s="75"/>
      <c r="H25" s="327"/>
      <c r="I25" s="423"/>
      <c r="K25" s="94"/>
      <c r="L25" s="73"/>
    </row>
    <row r="26" spans="2:12" s="28" customFormat="1" x14ac:dyDescent="0.3">
      <c r="B26" s="57"/>
      <c r="C26" s="21"/>
      <c r="D26" s="34"/>
      <c r="E26" s="123"/>
      <c r="F26" s="87"/>
      <c r="G26" s="75"/>
      <c r="H26" s="327"/>
      <c r="I26" s="424"/>
      <c r="K26" s="94"/>
      <c r="L26" s="73"/>
    </row>
    <row r="27" spans="2:12" s="28" customFormat="1" x14ac:dyDescent="0.3">
      <c r="B27" s="124"/>
      <c r="C27" s="21"/>
      <c r="D27" s="35"/>
      <c r="E27" s="123"/>
      <c r="F27" s="88"/>
      <c r="G27" s="75"/>
      <c r="H27" s="327"/>
      <c r="I27" s="423"/>
      <c r="K27" s="94"/>
      <c r="L27" s="73"/>
    </row>
    <row r="28" spans="2:12" s="28" customFormat="1" x14ac:dyDescent="0.3">
      <c r="B28" s="57"/>
      <c r="C28" s="21"/>
      <c r="D28" s="35"/>
      <c r="E28" s="123"/>
      <c r="F28" s="88"/>
      <c r="G28" s="75"/>
      <c r="H28" s="327"/>
      <c r="I28" s="424"/>
      <c r="K28" s="94"/>
      <c r="L28" s="73"/>
    </row>
    <row r="29" spans="2:12" s="28" customFormat="1" x14ac:dyDescent="0.3">
      <c r="B29" s="57"/>
      <c r="C29" s="22"/>
      <c r="D29" s="38"/>
      <c r="E29" s="89"/>
      <c r="F29" s="87"/>
      <c r="G29" s="75"/>
      <c r="H29" s="327"/>
      <c r="I29" s="424"/>
      <c r="K29" s="94"/>
      <c r="L29" s="192"/>
    </row>
    <row r="30" spans="2:12" s="28" customFormat="1" x14ac:dyDescent="0.3">
      <c r="B30" s="57"/>
      <c r="C30" s="22"/>
      <c r="D30" s="38"/>
      <c r="E30" s="89"/>
      <c r="F30" s="87"/>
      <c r="G30" s="75"/>
      <c r="H30" s="327"/>
      <c r="I30" s="424"/>
      <c r="K30" s="94"/>
      <c r="L30" s="192"/>
    </row>
    <row r="31" spans="2:12" s="28" customFormat="1" x14ac:dyDescent="0.3">
      <c r="B31" s="57"/>
      <c r="C31" s="22"/>
      <c r="D31" s="38"/>
      <c r="E31" s="89"/>
      <c r="F31" s="87"/>
      <c r="G31" s="75"/>
      <c r="H31" s="327"/>
      <c r="I31" s="424"/>
      <c r="K31" s="94"/>
      <c r="L31" s="192"/>
    </row>
    <row r="32" spans="2:12" s="28" customFormat="1" x14ac:dyDescent="0.3">
      <c r="B32" s="57"/>
      <c r="C32" s="22"/>
      <c r="D32" s="38"/>
      <c r="E32" s="89"/>
      <c r="F32" s="87"/>
      <c r="G32" s="75"/>
      <c r="H32" s="327"/>
      <c r="I32" s="424"/>
      <c r="K32" s="94"/>
      <c r="L32" s="192"/>
    </row>
    <row r="33" spans="2:12" s="28" customFormat="1" x14ac:dyDescent="0.3">
      <c r="B33" s="57"/>
      <c r="C33" s="22"/>
      <c r="D33" s="38"/>
      <c r="E33" s="89"/>
      <c r="F33" s="55"/>
      <c r="G33" s="75"/>
      <c r="H33" s="327"/>
      <c r="I33" s="424"/>
      <c r="K33" s="94"/>
      <c r="L33" s="192"/>
    </row>
    <row r="34" spans="2:12" s="28" customFormat="1" x14ac:dyDescent="0.3">
      <c r="B34" s="57"/>
      <c r="C34" s="22"/>
      <c r="D34" s="38"/>
      <c r="E34" s="89"/>
      <c r="F34" s="87"/>
      <c r="G34" s="75"/>
      <c r="H34" s="327"/>
      <c r="I34" s="424"/>
      <c r="K34" s="94"/>
      <c r="L34" s="192"/>
    </row>
    <row r="35" spans="2:12" s="28" customFormat="1" x14ac:dyDescent="0.3">
      <c r="B35" s="57"/>
      <c r="C35" s="22"/>
      <c r="D35" s="38"/>
      <c r="E35" s="89"/>
      <c r="F35" s="87"/>
      <c r="G35" s="75"/>
      <c r="H35" s="327"/>
      <c r="I35" s="424"/>
      <c r="K35" s="94"/>
      <c r="L35" s="192"/>
    </row>
    <row r="36" spans="2:12" s="28" customFormat="1" x14ac:dyDescent="0.3">
      <c r="B36" s="57"/>
      <c r="C36" s="22"/>
      <c r="D36" s="38"/>
      <c r="E36" s="89"/>
      <c r="F36" s="87"/>
      <c r="G36" s="75"/>
      <c r="H36" s="327"/>
      <c r="I36" s="424"/>
      <c r="K36" s="94"/>
      <c r="L36" s="192"/>
    </row>
    <row r="37" spans="2:12" s="28" customFormat="1" x14ac:dyDescent="0.3">
      <c r="B37" s="57"/>
      <c r="C37" s="22"/>
      <c r="D37" s="38"/>
      <c r="E37" s="89"/>
      <c r="F37" s="87"/>
      <c r="G37" s="75"/>
      <c r="H37" s="327"/>
      <c r="I37" s="424"/>
      <c r="K37" s="94"/>
      <c r="L37" s="192"/>
    </row>
    <row r="38" spans="2:12" s="28" customFormat="1" x14ac:dyDescent="0.3">
      <c r="B38" s="57"/>
      <c r="C38" s="22"/>
      <c r="D38" s="38"/>
      <c r="E38" s="89"/>
      <c r="F38" s="73"/>
      <c r="G38" s="75"/>
      <c r="H38" s="327"/>
      <c r="I38" s="424"/>
      <c r="K38" s="94"/>
      <c r="L38" s="192"/>
    </row>
    <row r="39" spans="2:12" s="28" customFormat="1" x14ac:dyDescent="0.3">
      <c r="B39" s="57"/>
      <c r="C39" s="27"/>
      <c r="D39" s="38"/>
      <c r="E39" s="89"/>
      <c r="F39" s="87"/>
      <c r="G39" s="75"/>
      <c r="H39" s="327"/>
      <c r="I39" s="424"/>
      <c r="K39" s="94"/>
      <c r="L39" s="192"/>
    </row>
    <row r="40" spans="2:12" s="28" customFormat="1" x14ac:dyDescent="0.3">
      <c r="B40" s="57"/>
      <c r="C40" s="4"/>
      <c r="D40" s="38"/>
      <c r="E40" s="89"/>
      <c r="F40" s="87"/>
      <c r="G40" s="75"/>
      <c r="H40" s="327"/>
      <c r="I40" s="424"/>
      <c r="K40" s="94"/>
      <c r="L40" s="192"/>
    </row>
    <row r="41" spans="2:12" s="28" customFormat="1" x14ac:dyDescent="0.3">
      <c r="B41" s="56"/>
      <c r="C41" s="16"/>
      <c r="D41" s="17"/>
      <c r="E41" s="89"/>
      <c r="F41" s="87"/>
      <c r="G41" s="75"/>
      <c r="H41" s="327"/>
      <c r="I41" s="423"/>
      <c r="K41" s="94"/>
      <c r="L41" s="73"/>
    </row>
    <row r="42" spans="2:12" s="28" customFormat="1" x14ac:dyDescent="0.3">
      <c r="B42" s="56"/>
      <c r="C42" s="4"/>
      <c r="D42" s="4"/>
      <c r="E42" s="55"/>
      <c r="F42" s="87"/>
      <c r="G42" s="75"/>
      <c r="H42" s="327"/>
      <c r="I42" s="423"/>
      <c r="K42" s="94"/>
      <c r="L42" s="73"/>
    </row>
    <row r="43" spans="2:12" s="28" customFormat="1" ht="19.8" customHeight="1" thickBot="1" x14ac:dyDescent="0.35">
      <c r="B43" s="483" t="s">
        <v>4</v>
      </c>
      <c r="C43" s="484"/>
      <c r="D43" s="484"/>
      <c r="E43" s="484"/>
      <c r="F43" s="484"/>
      <c r="G43" s="485"/>
      <c r="H43" s="328"/>
      <c r="I43" s="420"/>
      <c r="K43" s="94"/>
      <c r="L43" s="73"/>
    </row>
    <row r="44" spans="2:12" s="28" customFormat="1" ht="8.4" customHeight="1" thickTop="1" x14ac:dyDescent="0.3">
      <c r="B44" s="82"/>
      <c r="C44" s="82"/>
      <c r="D44" s="82"/>
      <c r="E44" s="92"/>
      <c r="F44" s="92"/>
      <c r="G44" s="93"/>
      <c r="H44" s="329"/>
      <c r="I44" s="419"/>
      <c r="K44" s="94"/>
      <c r="L44" s="73"/>
    </row>
    <row r="45" spans="2:12" s="28" customFormat="1" x14ac:dyDescent="0.3">
      <c r="E45" s="73"/>
      <c r="F45" s="73"/>
      <c r="G45" s="94"/>
      <c r="H45" s="94"/>
      <c r="I45" s="106"/>
      <c r="K45" s="94"/>
      <c r="L45" s="73"/>
    </row>
    <row r="46" spans="2:12" s="28" customFormat="1" x14ac:dyDescent="0.3">
      <c r="E46" s="73"/>
      <c r="F46" s="73"/>
      <c r="G46" s="94"/>
      <c r="H46" s="94"/>
      <c r="I46" s="106"/>
      <c r="K46" s="94"/>
      <c r="L46" s="73"/>
    </row>
    <row r="47" spans="2:12" s="28" customFormat="1" x14ac:dyDescent="0.3">
      <c r="E47" s="73"/>
      <c r="F47" s="73"/>
      <c r="G47" s="94"/>
      <c r="H47" s="94"/>
      <c r="I47" s="106"/>
      <c r="K47" s="94"/>
      <c r="L47" s="73"/>
    </row>
    <row r="48" spans="2:12" s="28" customFormat="1" x14ac:dyDescent="0.3">
      <c r="E48" s="73"/>
      <c r="F48" s="73"/>
      <c r="G48" s="94"/>
      <c r="H48" s="94"/>
      <c r="I48" s="106"/>
      <c r="K48" s="94"/>
      <c r="L48" s="73"/>
    </row>
    <row r="49" spans="5:12" s="28" customFormat="1" x14ac:dyDescent="0.3">
      <c r="E49" s="73"/>
      <c r="F49" s="73"/>
      <c r="G49" s="94"/>
      <c r="H49" s="94"/>
      <c r="I49" s="106"/>
      <c r="K49" s="94"/>
      <c r="L49" s="73"/>
    </row>
    <row r="50" spans="5:12" s="28" customFormat="1" x14ac:dyDescent="0.3">
      <c r="E50" s="73"/>
      <c r="F50" s="73"/>
      <c r="G50" s="94"/>
      <c r="H50" s="94"/>
      <c r="I50" s="106"/>
      <c r="K50" s="94"/>
      <c r="L50" s="73"/>
    </row>
    <row r="51" spans="5:12" s="28" customFormat="1" x14ac:dyDescent="0.3">
      <c r="E51" s="73"/>
      <c r="F51" s="73"/>
      <c r="G51" s="94"/>
      <c r="H51" s="94"/>
      <c r="I51" s="106"/>
      <c r="K51" s="94"/>
      <c r="L51" s="73"/>
    </row>
    <row r="52" spans="5:12" s="28" customFormat="1" x14ac:dyDescent="0.3">
      <c r="E52" s="73"/>
      <c r="F52" s="73"/>
      <c r="G52" s="94"/>
      <c r="H52" s="94"/>
      <c r="I52" s="106"/>
      <c r="K52" s="94"/>
      <c r="L52" s="73"/>
    </row>
    <row r="53" spans="5:12" s="28" customFormat="1" x14ac:dyDescent="0.3">
      <c r="E53" s="73"/>
      <c r="F53" s="73"/>
      <c r="G53" s="94"/>
      <c r="H53" s="94"/>
      <c r="I53" s="106"/>
      <c r="K53" s="94"/>
      <c r="L53" s="73"/>
    </row>
    <row r="54" spans="5:12" s="28" customFormat="1" x14ac:dyDescent="0.3">
      <c r="E54" s="73"/>
      <c r="F54" s="73"/>
      <c r="G54" s="94"/>
      <c r="H54" s="94"/>
      <c r="I54" s="106"/>
      <c r="K54" s="94"/>
      <c r="L54" s="73"/>
    </row>
    <row r="55" spans="5:12" s="28" customFormat="1" x14ac:dyDescent="0.3">
      <c r="E55" s="73"/>
      <c r="F55" s="73"/>
      <c r="G55" s="94"/>
      <c r="H55" s="94"/>
      <c r="I55" s="106"/>
      <c r="K55" s="94"/>
      <c r="L55" s="73"/>
    </row>
    <row r="56" spans="5:12" s="28" customFormat="1" x14ac:dyDescent="0.3">
      <c r="E56" s="73"/>
      <c r="F56" s="73"/>
      <c r="G56" s="94"/>
      <c r="H56" s="94"/>
      <c r="I56" s="106"/>
      <c r="K56" s="94"/>
      <c r="L56" s="73"/>
    </row>
    <row r="57" spans="5:12" s="28" customFormat="1" x14ac:dyDescent="0.3">
      <c r="E57" s="73"/>
      <c r="F57" s="73"/>
      <c r="G57" s="94"/>
      <c r="H57" s="94"/>
      <c r="I57" s="106"/>
      <c r="K57" s="94"/>
      <c r="L57" s="73"/>
    </row>
    <row r="58" spans="5:12" s="28" customFormat="1" x14ac:dyDescent="0.3">
      <c r="E58" s="73"/>
      <c r="F58" s="73"/>
      <c r="G58" s="94"/>
      <c r="H58" s="94"/>
      <c r="I58" s="106"/>
      <c r="K58" s="94"/>
      <c r="L58" s="73"/>
    </row>
    <row r="59" spans="5:12" s="28" customFormat="1" x14ac:dyDescent="0.3">
      <c r="E59" s="73"/>
      <c r="F59" s="73"/>
      <c r="G59" s="94"/>
      <c r="H59" s="94"/>
      <c r="I59" s="106"/>
      <c r="K59" s="94"/>
      <c r="L59" s="73"/>
    </row>
    <row r="60" spans="5:12" s="28" customFormat="1" x14ac:dyDescent="0.3">
      <c r="E60" s="73"/>
      <c r="F60" s="73"/>
      <c r="G60" s="94"/>
      <c r="H60" s="94"/>
      <c r="I60" s="106"/>
      <c r="K60" s="94"/>
      <c r="L60" s="73"/>
    </row>
    <row r="61" spans="5:12" s="28" customFormat="1" x14ac:dyDescent="0.3">
      <c r="E61" s="73"/>
      <c r="F61" s="73"/>
      <c r="G61" s="94"/>
      <c r="H61" s="94"/>
      <c r="I61" s="106"/>
      <c r="K61" s="94"/>
      <c r="L61" s="73"/>
    </row>
    <row r="62" spans="5:12" s="28" customFormat="1" x14ac:dyDescent="0.3">
      <c r="E62" s="73"/>
      <c r="F62" s="73"/>
      <c r="G62" s="94"/>
      <c r="H62" s="94"/>
      <c r="I62" s="106"/>
      <c r="K62" s="94"/>
      <c r="L62" s="73"/>
    </row>
    <row r="63" spans="5:12" s="28" customFormat="1" x14ac:dyDescent="0.3">
      <c r="E63" s="73"/>
      <c r="F63" s="73"/>
      <c r="G63" s="94"/>
      <c r="H63" s="94"/>
      <c r="I63" s="106"/>
      <c r="K63" s="94"/>
      <c r="L63" s="73"/>
    </row>
    <row r="64" spans="5:12" s="28" customFormat="1" x14ac:dyDescent="0.3">
      <c r="E64" s="73"/>
      <c r="F64" s="73"/>
      <c r="G64" s="94"/>
      <c r="H64" s="94"/>
      <c r="I64" s="106"/>
      <c r="K64" s="94"/>
      <c r="L64" s="73"/>
    </row>
    <row r="65" spans="5:12" s="28" customFormat="1" x14ac:dyDescent="0.3">
      <c r="E65" s="73"/>
      <c r="F65" s="73"/>
      <c r="G65" s="94"/>
      <c r="H65" s="94"/>
      <c r="I65" s="106"/>
      <c r="K65" s="94"/>
      <c r="L65" s="73"/>
    </row>
    <row r="66" spans="5:12" s="28" customFormat="1" x14ac:dyDescent="0.3">
      <c r="E66" s="73"/>
      <c r="F66" s="73"/>
      <c r="G66" s="94"/>
      <c r="H66" s="94"/>
      <c r="I66" s="106"/>
      <c r="K66" s="94"/>
      <c r="L66" s="73"/>
    </row>
    <row r="67" spans="5:12" s="28" customFormat="1" x14ac:dyDescent="0.3">
      <c r="E67" s="73"/>
      <c r="F67" s="73"/>
      <c r="G67" s="94"/>
      <c r="H67" s="94"/>
      <c r="I67" s="106"/>
      <c r="K67" s="94"/>
      <c r="L67" s="73"/>
    </row>
    <row r="68" spans="5:12" s="28" customFormat="1" x14ac:dyDescent="0.3">
      <c r="E68" s="73"/>
      <c r="F68" s="73"/>
      <c r="G68" s="94"/>
      <c r="H68" s="94"/>
      <c r="I68" s="106"/>
      <c r="K68" s="94"/>
      <c r="L68" s="73"/>
    </row>
    <row r="69" spans="5:12" s="28" customFormat="1" x14ac:dyDescent="0.3">
      <c r="E69" s="73"/>
      <c r="F69" s="73"/>
      <c r="G69" s="94"/>
      <c r="H69" s="94"/>
      <c r="I69" s="106"/>
      <c r="K69" s="94"/>
      <c r="L69" s="73"/>
    </row>
    <row r="70" spans="5:12" s="28" customFormat="1" x14ac:dyDescent="0.3">
      <c r="E70" s="73"/>
      <c r="F70" s="73"/>
      <c r="G70" s="94"/>
      <c r="H70" s="94"/>
      <c r="I70" s="106"/>
      <c r="K70" s="94"/>
      <c r="L70" s="73"/>
    </row>
    <row r="71" spans="5:12" s="28" customFormat="1" x14ac:dyDescent="0.3">
      <c r="E71" s="73"/>
      <c r="F71" s="73"/>
      <c r="G71" s="94"/>
      <c r="H71" s="94"/>
      <c r="I71" s="106"/>
      <c r="K71" s="94"/>
      <c r="L71" s="73"/>
    </row>
    <row r="72" spans="5:12" s="28" customFormat="1" x14ac:dyDescent="0.3">
      <c r="E72" s="73"/>
      <c r="F72" s="73"/>
      <c r="G72" s="94"/>
      <c r="H72" s="94"/>
      <c r="I72" s="106"/>
      <c r="K72" s="94"/>
      <c r="L72" s="73"/>
    </row>
    <row r="73" spans="5:12" s="28" customFormat="1" x14ac:dyDescent="0.3">
      <c r="E73" s="73"/>
      <c r="F73" s="73"/>
      <c r="G73" s="94"/>
      <c r="H73" s="94"/>
      <c r="I73" s="106"/>
      <c r="K73" s="94"/>
      <c r="L73" s="73"/>
    </row>
    <row r="74" spans="5:12" s="28" customFormat="1" x14ac:dyDescent="0.3">
      <c r="E74" s="73"/>
      <c r="F74" s="73"/>
      <c r="G74" s="94"/>
      <c r="H74" s="94"/>
      <c r="I74" s="106"/>
      <c r="K74" s="94"/>
      <c r="L74" s="73"/>
    </row>
    <row r="75" spans="5:12" s="28" customFormat="1" x14ac:dyDescent="0.3">
      <c r="E75" s="73"/>
      <c r="F75" s="73"/>
      <c r="G75" s="94"/>
      <c r="H75" s="94"/>
      <c r="I75" s="106"/>
      <c r="K75" s="94"/>
      <c r="L75" s="73"/>
    </row>
    <row r="76" spans="5:12" s="28" customFormat="1" x14ac:dyDescent="0.3">
      <c r="E76" s="73"/>
      <c r="F76" s="73"/>
      <c r="G76" s="94"/>
      <c r="H76" s="94"/>
      <c r="I76" s="106"/>
      <c r="K76" s="94"/>
      <c r="L76" s="73"/>
    </row>
    <row r="77" spans="5:12" s="28" customFormat="1" x14ac:dyDescent="0.3">
      <c r="E77" s="73"/>
      <c r="F77" s="73"/>
      <c r="G77" s="94"/>
      <c r="H77" s="94"/>
      <c r="I77" s="106"/>
      <c r="K77" s="94"/>
      <c r="L77" s="73"/>
    </row>
    <row r="78" spans="5:12" s="28" customFormat="1" x14ac:dyDescent="0.3">
      <c r="E78" s="73"/>
      <c r="F78" s="73"/>
      <c r="G78" s="94"/>
      <c r="H78" s="94"/>
      <c r="I78" s="106"/>
      <c r="K78" s="94"/>
      <c r="L78" s="73"/>
    </row>
    <row r="79" spans="5:12" s="28" customFormat="1" ht="24" customHeight="1" x14ac:dyDescent="0.3">
      <c r="E79" s="73"/>
      <c r="F79" s="73"/>
      <c r="G79" s="94"/>
      <c r="H79" s="94"/>
      <c r="I79" s="106"/>
      <c r="K79" s="94"/>
      <c r="L79" s="73"/>
    </row>
    <row r="80" spans="5:12" s="28" customFormat="1" ht="24" customHeight="1" x14ac:dyDescent="0.3">
      <c r="E80" s="73"/>
      <c r="F80" s="73"/>
      <c r="G80" s="94"/>
      <c r="H80" s="94"/>
      <c r="I80" s="106"/>
      <c r="K80" s="94"/>
      <c r="L80" s="73"/>
    </row>
    <row r="81" spans="5:12" s="28" customFormat="1" x14ac:dyDescent="0.3">
      <c r="E81" s="73"/>
      <c r="F81" s="73"/>
      <c r="G81" s="94"/>
      <c r="H81" s="94"/>
      <c r="I81" s="106"/>
      <c r="K81" s="94"/>
      <c r="L81" s="73"/>
    </row>
    <row r="82" spans="5:12" s="28" customFormat="1" x14ac:dyDescent="0.3">
      <c r="E82" s="73"/>
      <c r="F82" s="73"/>
      <c r="G82" s="94"/>
      <c r="H82" s="94"/>
      <c r="I82" s="106"/>
      <c r="K82" s="94"/>
      <c r="L82" s="73"/>
    </row>
    <row r="83" spans="5:12" s="28" customFormat="1" x14ac:dyDescent="0.3">
      <c r="E83" s="73"/>
      <c r="F83" s="73"/>
      <c r="G83" s="94"/>
      <c r="H83" s="94"/>
      <c r="I83" s="106"/>
      <c r="K83" s="94"/>
      <c r="L83" s="73"/>
    </row>
    <row r="84" spans="5:12" s="28" customFormat="1" x14ac:dyDescent="0.3">
      <c r="E84" s="73"/>
      <c r="F84" s="73"/>
      <c r="G84" s="94"/>
      <c r="H84" s="94"/>
      <c r="I84" s="106"/>
      <c r="K84" s="94"/>
      <c r="L84" s="73"/>
    </row>
    <row r="85" spans="5:12" s="28" customFormat="1" x14ac:dyDescent="0.3">
      <c r="E85" s="73"/>
      <c r="F85" s="73"/>
      <c r="G85" s="94"/>
      <c r="H85" s="94"/>
      <c r="I85" s="106"/>
      <c r="K85" s="94"/>
      <c r="L85" s="73"/>
    </row>
    <row r="86" spans="5:12" s="28" customFormat="1" x14ac:dyDescent="0.3">
      <c r="E86" s="73"/>
      <c r="F86" s="73"/>
      <c r="G86" s="94"/>
      <c r="H86" s="94"/>
      <c r="I86" s="106"/>
      <c r="K86" s="94"/>
      <c r="L86" s="73"/>
    </row>
    <row r="87" spans="5:12" s="28" customFormat="1" x14ac:dyDescent="0.3">
      <c r="E87" s="73"/>
      <c r="F87" s="73"/>
      <c r="G87" s="94"/>
      <c r="H87" s="94"/>
      <c r="I87" s="106"/>
      <c r="K87" s="94"/>
      <c r="L87" s="73"/>
    </row>
    <row r="88" spans="5:12" s="28" customFormat="1" x14ac:dyDescent="0.3">
      <c r="E88" s="73"/>
      <c r="F88" s="73"/>
      <c r="G88" s="94"/>
      <c r="H88" s="94"/>
      <c r="I88" s="106"/>
      <c r="K88" s="94"/>
      <c r="L88" s="73"/>
    </row>
    <row r="89" spans="5:12" s="28" customFormat="1" x14ac:dyDescent="0.3">
      <c r="E89" s="73"/>
      <c r="F89" s="73"/>
      <c r="G89" s="94"/>
      <c r="H89" s="94"/>
      <c r="I89" s="106"/>
      <c r="K89" s="94"/>
      <c r="L89" s="73"/>
    </row>
    <row r="90" spans="5:12" s="28" customFormat="1" x14ac:dyDescent="0.3">
      <c r="E90" s="73"/>
      <c r="F90" s="73"/>
      <c r="G90" s="94"/>
      <c r="H90" s="94"/>
      <c r="I90" s="106"/>
      <c r="K90" s="94"/>
      <c r="L90" s="73"/>
    </row>
    <row r="91" spans="5:12" s="28" customFormat="1" x14ac:dyDescent="0.3">
      <c r="E91" s="73"/>
      <c r="F91" s="73"/>
      <c r="G91" s="94"/>
      <c r="H91" s="94"/>
      <c r="I91" s="106"/>
      <c r="K91" s="94"/>
      <c r="L91" s="73"/>
    </row>
    <row r="92" spans="5:12" s="28" customFormat="1" x14ac:dyDescent="0.3">
      <c r="E92" s="73"/>
      <c r="F92" s="73"/>
      <c r="G92" s="94"/>
      <c r="H92" s="73"/>
      <c r="I92" s="106"/>
      <c r="K92" s="94"/>
      <c r="L92" s="73"/>
    </row>
    <row r="93" spans="5:12" s="28" customFormat="1" x14ac:dyDescent="0.3">
      <c r="E93" s="73"/>
      <c r="F93" s="73"/>
      <c r="G93" s="94"/>
      <c r="H93" s="73"/>
      <c r="I93" s="106"/>
      <c r="K93" s="94"/>
      <c r="L93" s="73"/>
    </row>
    <row r="94" spans="5:12" s="28" customFormat="1" x14ac:dyDescent="0.3">
      <c r="E94" s="73"/>
      <c r="F94" s="73"/>
      <c r="G94" s="94"/>
      <c r="H94" s="73"/>
      <c r="I94" s="106"/>
      <c r="K94" s="94"/>
      <c r="L94" s="73"/>
    </row>
    <row r="95" spans="5:12" s="28" customFormat="1" x14ac:dyDescent="0.3">
      <c r="E95" s="73"/>
      <c r="F95" s="73"/>
      <c r="G95" s="94"/>
      <c r="H95" s="73"/>
      <c r="I95" s="106"/>
      <c r="K95" s="94"/>
      <c r="L95" s="73"/>
    </row>
    <row r="96" spans="5:12" s="28" customFormat="1" x14ac:dyDescent="0.3">
      <c r="E96" s="73"/>
      <c r="F96" s="73"/>
      <c r="G96" s="94"/>
      <c r="H96" s="73"/>
      <c r="I96" s="106"/>
      <c r="K96" s="94"/>
      <c r="L96" s="73"/>
    </row>
    <row r="97" spans="5:12" s="28" customFormat="1" x14ac:dyDescent="0.3">
      <c r="E97" s="73"/>
      <c r="F97" s="73"/>
      <c r="G97" s="94"/>
      <c r="H97" s="73"/>
      <c r="I97" s="106"/>
      <c r="K97" s="94"/>
      <c r="L97" s="73"/>
    </row>
    <row r="98" spans="5:12" s="28" customFormat="1" x14ac:dyDescent="0.3">
      <c r="E98" s="73"/>
      <c r="F98" s="73"/>
      <c r="G98" s="94"/>
      <c r="H98" s="73"/>
      <c r="I98" s="106"/>
      <c r="K98" s="94"/>
      <c r="L98" s="73"/>
    </row>
    <row r="99" spans="5:12" s="28" customFormat="1" x14ac:dyDescent="0.3">
      <c r="E99" s="73"/>
      <c r="F99" s="73"/>
      <c r="G99" s="94"/>
      <c r="H99" s="73"/>
      <c r="I99" s="106"/>
      <c r="K99" s="94"/>
      <c r="L99" s="73"/>
    </row>
    <row r="100" spans="5:12" s="28" customFormat="1" x14ac:dyDescent="0.3">
      <c r="E100" s="73"/>
      <c r="F100" s="73"/>
      <c r="G100" s="94"/>
      <c r="H100" s="73"/>
      <c r="I100" s="106"/>
      <c r="K100" s="94"/>
      <c r="L100" s="73"/>
    </row>
    <row r="101" spans="5:12" s="28" customFormat="1" x14ac:dyDescent="0.3">
      <c r="E101" s="73"/>
      <c r="F101" s="73"/>
      <c r="G101" s="94"/>
      <c r="H101" s="73"/>
      <c r="I101" s="106"/>
      <c r="K101" s="94"/>
      <c r="L101" s="73"/>
    </row>
    <row r="102" spans="5:12" s="28" customFormat="1" x14ac:dyDescent="0.3">
      <c r="E102" s="73"/>
      <c r="F102" s="73"/>
      <c r="G102" s="94"/>
      <c r="H102" s="73"/>
      <c r="I102" s="106"/>
      <c r="K102" s="94"/>
      <c r="L102" s="73"/>
    </row>
    <row r="103" spans="5:12" s="28" customFormat="1" x14ac:dyDescent="0.3">
      <c r="E103" s="73"/>
      <c r="F103" s="73"/>
      <c r="G103" s="94"/>
      <c r="H103" s="73"/>
      <c r="I103" s="106"/>
      <c r="K103" s="94"/>
      <c r="L103" s="73"/>
    </row>
    <row r="104" spans="5:12" s="28" customFormat="1" x14ac:dyDescent="0.3">
      <c r="E104" s="73"/>
      <c r="F104" s="73"/>
      <c r="G104" s="94"/>
      <c r="H104" s="73"/>
      <c r="I104" s="106"/>
      <c r="K104" s="94"/>
      <c r="L104" s="73"/>
    </row>
    <row r="105" spans="5:12" s="28" customFormat="1" x14ac:dyDescent="0.3">
      <c r="E105" s="73"/>
      <c r="F105" s="73"/>
      <c r="G105" s="94"/>
      <c r="H105" s="73"/>
      <c r="I105" s="106"/>
      <c r="K105" s="94"/>
      <c r="L105" s="73"/>
    </row>
    <row r="106" spans="5:12" s="28" customFormat="1" x14ac:dyDescent="0.3">
      <c r="E106" s="73"/>
      <c r="F106" s="73"/>
      <c r="G106" s="94"/>
      <c r="H106" s="73"/>
      <c r="I106" s="106"/>
      <c r="K106" s="94"/>
      <c r="L106" s="73"/>
    </row>
    <row r="107" spans="5:12" s="28" customFormat="1" x14ac:dyDescent="0.3">
      <c r="E107" s="73"/>
      <c r="F107" s="73"/>
      <c r="G107" s="94"/>
      <c r="H107" s="73"/>
      <c r="I107" s="106"/>
      <c r="K107" s="94"/>
      <c r="L107" s="73"/>
    </row>
    <row r="108" spans="5:12" s="28" customFormat="1" x14ac:dyDescent="0.3">
      <c r="E108" s="73"/>
      <c r="F108" s="73"/>
      <c r="G108" s="94"/>
      <c r="H108" s="73"/>
      <c r="I108" s="106"/>
      <c r="K108" s="94"/>
      <c r="L108" s="73"/>
    </row>
    <row r="109" spans="5:12" s="28" customFormat="1" x14ac:dyDescent="0.3">
      <c r="E109" s="73"/>
      <c r="F109" s="73"/>
      <c r="G109" s="94"/>
      <c r="H109" s="73"/>
      <c r="I109" s="106"/>
      <c r="K109" s="94"/>
      <c r="L109" s="73"/>
    </row>
    <row r="110" spans="5:12" s="28" customFormat="1" x14ac:dyDescent="0.3">
      <c r="E110" s="73"/>
      <c r="F110" s="73"/>
      <c r="G110" s="94"/>
      <c r="H110" s="73"/>
      <c r="I110" s="106"/>
      <c r="K110" s="94"/>
      <c r="L110" s="73"/>
    </row>
    <row r="111" spans="5:12" s="28" customFormat="1" x14ac:dyDescent="0.3">
      <c r="E111" s="73"/>
      <c r="F111" s="73"/>
      <c r="G111" s="94"/>
      <c r="H111" s="73"/>
      <c r="I111" s="106"/>
      <c r="K111" s="94"/>
      <c r="L111" s="73"/>
    </row>
    <row r="112" spans="5:12" s="28" customFormat="1" x14ac:dyDescent="0.3">
      <c r="E112" s="73"/>
      <c r="F112" s="73"/>
      <c r="G112" s="94"/>
      <c r="H112" s="73"/>
      <c r="I112" s="106"/>
      <c r="K112" s="94"/>
      <c r="L112" s="73"/>
    </row>
    <row r="113" spans="5:12" s="28" customFormat="1" x14ac:dyDescent="0.3">
      <c r="E113" s="73"/>
      <c r="F113" s="73"/>
      <c r="G113" s="94"/>
      <c r="H113" s="73"/>
      <c r="I113" s="106"/>
      <c r="K113" s="94"/>
      <c r="L113" s="73"/>
    </row>
    <row r="114" spans="5:12" s="28" customFormat="1" x14ac:dyDescent="0.3">
      <c r="E114" s="73"/>
      <c r="F114" s="73"/>
      <c r="G114" s="94"/>
      <c r="H114" s="73"/>
      <c r="I114" s="106"/>
      <c r="K114" s="94"/>
      <c r="L114" s="73"/>
    </row>
    <row r="115" spans="5:12" s="28" customFormat="1" x14ac:dyDescent="0.3">
      <c r="E115" s="73"/>
      <c r="F115" s="73"/>
      <c r="G115" s="94"/>
      <c r="H115" s="73"/>
      <c r="I115" s="106"/>
      <c r="K115" s="94"/>
      <c r="L115" s="73"/>
    </row>
    <row r="116" spans="5:12" s="28" customFormat="1" x14ac:dyDescent="0.3">
      <c r="E116" s="73"/>
      <c r="F116" s="73"/>
      <c r="G116" s="94"/>
      <c r="H116" s="73"/>
      <c r="I116" s="106"/>
      <c r="K116" s="94"/>
      <c r="L116" s="73"/>
    </row>
    <row r="117" spans="5:12" s="28" customFormat="1" x14ac:dyDescent="0.3">
      <c r="E117" s="73"/>
      <c r="F117" s="73"/>
      <c r="G117" s="94"/>
      <c r="H117" s="73"/>
      <c r="I117" s="106"/>
      <c r="K117" s="94"/>
      <c r="L117" s="73"/>
    </row>
    <row r="118" spans="5:12" s="28" customFormat="1" x14ac:dyDescent="0.3">
      <c r="E118" s="73"/>
      <c r="F118" s="73"/>
      <c r="G118" s="94"/>
      <c r="H118" s="73"/>
      <c r="I118" s="106"/>
      <c r="K118" s="94"/>
      <c r="L118" s="73"/>
    </row>
    <row r="119" spans="5:12" s="28" customFormat="1" x14ac:dyDescent="0.3">
      <c r="E119" s="73"/>
      <c r="F119" s="73"/>
      <c r="G119" s="94"/>
      <c r="H119" s="73"/>
      <c r="I119" s="106"/>
      <c r="K119" s="94"/>
      <c r="L119" s="73"/>
    </row>
    <row r="120" spans="5:12" s="28" customFormat="1" x14ac:dyDescent="0.3">
      <c r="E120" s="73"/>
      <c r="F120" s="73"/>
      <c r="G120" s="94"/>
      <c r="H120" s="73"/>
      <c r="I120" s="106"/>
      <c r="K120" s="94"/>
      <c r="L120" s="73"/>
    </row>
    <row r="121" spans="5:12" s="28" customFormat="1" x14ac:dyDescent="0.3">
      <c r="E121" s="73"/>
      <c r="F121" s="73"/>
      <c r="G121" s="94"/>
      <c r="H121" s="73"/>
      <c r="I121" s="106"/>
      <c r="K121" s="94"/>
      <c r="L121" s="73"/>
    </row>
    <row r="122" spans="5:12" s="28" customFormat="1" x14ac:dyDescent="0.3">
      <c r="E122" s="73"/>
      <c r="F122" s="73"/>
      <c r="G122" s="94"/>
      <c r="H122" s="73"/>
      <c r="I122" s="106"/>
      <c r="K122" s="94"/>
      <c r="L122" s="73"/>
    </row>
    <row r="123" spans="5:12" s="28" customFormat="1" x14ac:dyDescent="0.3">
      <c r="E123" s="73"/>
      <c r="F123" s="73"/>
      <c r="G123" s="94"/>
      <c r="H123" s="73"/>
      <c r="I123" s="106"/>
      <c r="K123" s="94"/>
      <c r="L123" s="73"/>
    </row>
    <row r="124" spans="5:12" s="28" customFormat="1" x14ac:dyDescent="0.3">
      <c r="E124" s="73"/>
      <c r="F124" s="73"/>
      <c r="G124" s="94"/>
      <c r="H124" s="73"/>
      <c r="I124" s="106"/>
      <c r="K124" s="94"/>
      <c r="L124" s="73"/>
    </row>
    <row r="125" spans="5:12" s="28" customFormat="1" x14ac:dyDescent="0.3">
      <c r="E125" s="73"/>
      <c r="F125" s="73"/>
      <c r="G125" s="94"/>
      <c r="H125" s="73"/>
      <c r="I125" s="106"/>
      <c r="K125" s="94"/>
      <c r="L125" s="73"/>
    </row>
    <row r="126" spans="5:12" s="28" customFormat="1" x14ac:dyDescent="0.3">
      <c r="E126" s="73"/>
      <c r="F126" s="73"/>
      <c r="G126" s="94"/>
      <c r="H126" s="73"/>
      <c r="I126" s="106"/>
      <c r="K126" s="94"/>
      <c r="L126" s="73"/>
    </row>
    <row r="127" spans="5:12" s="28" customFormat="1" x14ac:dyDescent="0.3">
      <c r="E127" s="73"/>
      <c r="F127" s="73"/>
      <c r="G127" s="94"/>
      <c r="H127" s="73"/>
      <c r="I127" s="106"/>
      <c r="K127" s="94"/>
      <c r="L127" s="73"/>
    </row>
    <row r="128" spans="5:12" s="28" customFormat="1" x14ac:dyDescent="0.3">
      <c r="E128" s="73"/>
      <c r="F128" s="73"/>
      <c r="G128" s="94"/>
      <c r="H128" s="73"/>
      <c r="I128" s="106"/>
      <c r="K128" s="94"/>
      <c r="L128" s="73"/>
    </row>
    <row r="129" spans="5:12" s="28" customFormat="1" x14ac:dyDescent="0.3">
      <c r="E129" s="73"/>
      <c r="F129" s="73"/>
      <c r="G129" s="94"/>
      <c r="H129" s="73"/>
      <c r="I129" s="106"/>
      <c r="K129" s="94"/>
      <c r="L129" s="73"/>
    </row>
    <row r="130" spans="5:12" s="28" customFormat="1" x14ac:dyDescent="0.3">
      <c r="E130" s="73"/>
      <c r="F130" s="73"/>
      <c r="G130" s="94"/>
      <c r="H130" s="73"/>
      <c r="I130" s="106"/>
      <c r="K130" s="94"/>
      <c r="L130" s="73"/>
    </row>
    <row r="131" spans="5:12" s="28" customFormat="1" x14ac:dyDescent="0.3">
      <c r="E131" s="73"/>
      <c r="F131" s="73"/>
      <c r="G131" s="94"/>
      <c r="H131" s="73"/>
      <c r="I131" s="106"/>
      <c r="K131" s="94"/>
      <c r="L131" s="73"/>
    </row>
    <row r="132" spans="5:12" s="11" customFormat="1" ht="24.9" customHeight="1" x14ac:dyDescent="0.3">
      <c r="E132" s="95"/>
      <c r="F132" s="95"/>
      <c r="G132" s="96"/>
      <c r="H132" s="95"/>
      <c r="I132" s="107"/>
      <c r="K132" s="96"/>
      <c r="L132" s="95"/>
    </row>
    <row r="133" spans="5:12" s="10" customFormat="1" ht="4.2" x14ac:dyDescent="0.3">
      <c r="E133" s="78"/>
      <c r="F133" s="78"/>
      <c r="G133" s="80"/>
      <c r="H133" s="78"/>
      <c r="I133" s="108"/>
      <c r="K133" s="80"/>
      <c r="L133" s="78"/>
    </row>
    <row r="134" spans="5:12" s="10" customFormat="1" ht="4.2" x14ac:dyDescent="0.3">
      <c r="E134" s="78"/>
      <c r="F134" s="78"/>
      <c r="G134" s="80"/>
      <c r="H134" s="78"/>
      <c r="I134" s="108"/>
      <c r="K134" s="80"/>
      <c r="L134" s="78"/>
    </row>
  </sheetData>
  <mergeCells count="9">
    <mergeCell ref="B43:G43"/>
    <mergeCell ref="G5:G6"/>
    <mergeCell ref="H5:H6"/>
    <mergeCell ref="I5:I6"/>
    <mergeCell ref="B5:B6"/>
    <mergeCell ref="C5:C6"/>
    <mergeCell ref="D5:D6"/>
    <mergeCell ref="E5:E6"/>
    <mergeCell ref="F5:F6"/>
  </mergeCells>
  <printOptions horizontalCentered="1"/>
  <pageMargins left="0.39370078740157483" right="0.39370078740157483" top="0.39370078740157483" bottom="0.51181102362204722" header="0.31496062992125984" footer="0.31496062992125984"/>
  <pageSetup paperSize="9" scale="93" fitToWidth="0" fitToHeight="0" orientation="portrait" useFirstPageNumber="1" r:id="rId1"/>
  <headerFooter>
    <oddFooter>&amp;C7.&amp;P</oddFooter>
    <firstFooter>&amp;C1.1&amp;P</first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K54"/>
  <sheetViews>
    <sheetView showGridLines="0" view="pageBreakPreview" zoomScale="90" zoomScaleSheetLayoutView="90" workbookViewId="0">
      <selection activeCell="K32" sqref="K32"/>
    </sheetView>
  </sheetViews>
  <sheetFormatPr defaultColWidth="8.88671875" defaultRowHeight="13.2" x14ac:dyDescent="0.3"/>
  <cols>
    <col min="1" max="1" width="1" style="5" customWidth="1"/>
    <col min="2" max="2" width="7.109375" style="13" customWidth="1"/>
    <col min="3" max="3" width="9.44140625" style="5" customWidth="1"/>
    <col min="4" max="4" width="45.21875" style="5" customWidth="1"/>
    <col min="5" max="5" width="8.44140625" style="62" customWidth="1"/>
    <col min="6" max="6" width="12" style="62" customWidth="1"/>
    <col min="7" max="7" width="15" style="68" customWidth="1"/>
    <col min="8" max="8" width="15.6640625" style="62" customWidth="1"/>
    <col min="9" max="9" width="1.109375" style="98" customWidth="1"/>
    <col min="10" max="10" width="14" style="5" customWidth="1"/>
    <col min="11" max="11" width="16.5546875" style="5" customWidth="1"/>
    <col min="12" max="16384" width="8.88671875" style="5"/>
  </cols>
  <sheetData>
    <row r="1" spans="2:11" x14ac:dyDescent="0.3">
      <c r="B1" s="133" t="str">
        <f>'P&amp;G - Section 1'!B1</f>
        <v>OR TAMBO DISTRICT MUNICIPALITY</v>
      </c>
    </row>
    <row r="2" spans="2:11" ht="13.2" customHeight="1" x14ac:dyDescent="0.3">
      <c r="B2" s="276" t="str">
        <f>'Fencing -Section 7'!B2</f>
        <v>KSD LOCAL MUNICIPALITY</v>
      </c>
      <c r="C2" s="8"/>
      <c r="F2" s="13"/>
      <c r="G2" s="13"/>
      <c r="H2" s="301" t="str">
        <f>'Fencing -Section 7'!H2</f>
        <v>Contract No. ORTDM SCMU 22-25/26</v>
      </c>
    </row>
    <row r="3" spans="2:11" x14ac:dyDescent="0.3">
      <c r="B3" s="254" t="str">
        <f>'Fencing -Section 7'!B3</f>
        <v>MNCWASA WATER SUPPLY PHASE 1</v>
      </c>
      <c r="H3" s="301" t="s">
        <v>191</v>
      </c>
    </row>
    <row r="4" spans="2:11" s="6" customFormat="1" ht="6" thickBot="1" x14ac:dyDescent="0.35">
      <c r="B4" s="150"/>
      <c r="E4" s="63"/>
      <c r="F4" s="63"/>
      <c r="G4" s="69"/>
      <c r="H4" s="63"/>
      <c r="I4" s="99"/>
    </row>
    <row r="5" spans="2:11" s="12" customFormat="1" ht="15" customHeight="1" thickTop="1" x14ac:dyDescent="0.3">
      <c r="B5" s="369" t="s">
        <v>211</v>
      </c>
      <c r="C5" s="377" t="s">
        <v>0</v>
      </c>
      <c r="D5" s="377" t="s">
        <v>1</v>
      </c>
      <c r="E5" s="377" t="s">
        <v>2</v>
      </c>
      <c r="F5" s="375" t="s">
        <v>212</v>
      </c>
      <c r="G5" s="384" t="s">
        <v>3</v>
      </c>
      <c r="H5" s="381" t="s">
        <v>213</v>
      </c>
      <c r="I5" s="421"/>
    </row>
    <row r="6" spans="2:11" s="12" customFormat="1" ht="15" customHeight="1" thickBot="1" x14ac:dyDescent="0.35">
      <c r="B6" s="370"/>
      <c r="C6" s="378"/>
      <c r="D6" s="378"/>
      <c r="E6" s="378"/>
      <c r="F6" s="376"/>
      <c r="G6" s="385"/>
      <c r="H6" s="382"/>
      <c r="I6" s="421"/>
      <c r="K6" s="451"/>
    </row>
    <row r="7" spans="2:11" s="11" customFormat="1" ht="13.8" thickTop="1" x14ac:dyDescent="0.3">
      <c r="B7" s="151"/>
      <c r="C7" s="44"/>
      <c r="D7" s="25" t="s">
        <v>402</v>
      </c>
      <c r="E7" s="64"/>
      <c r="F7" s="64"/>
      <c r="G7" s="97"/>
      <c r="H7" s="327"/>
      <c r="I7" s="422"/>
      <c r="K7" s="452"/>
    </row>
    <row r="8" spans="2:11" s="28" customFormat="1" x14ac:dyDescent="0.3">
      <c r="B8" s="229">
        <v>8</v>
      </c>
      <c r="C8" s="39"/>
      <c r="D8" s="46" t="s">
        <v>344</v>
      </c>
      <c r="E8" s="177"/>
      <c r="F8" s="334"/>
      <c r="G8" s="200"/>
      <c r="H8" s="327"/>
      <c r="I8" s="423"/>
      <c r="K8" s="453"/>
    </row>
    <row r="9" spans="2:11" s="28" customFormat="1" x14ac:dyDescent="0.3">
      <c r="B9" s="229"/>
      <c r="C9" s="39"/>
      <c r="D9" s="178"/>
      <c r="E9" s="177"/>
      <c r="F9" s="334"/>
      <c r="G9" s="217"/>
      <c r="H9" s="327"/>
      <c r="I9" s="423"/>
      <c r="K9" s="453"/>
    </row>
    <row r="10" spans="2:11" s="28" customFormat="1" x14ac:dyDescent="0.25">
      <c r="B10" s="230"/>
      <c r="C10" s="36"/>
      <c r="D10" s="202"/>
      <c r="E10" s="202"/>
      <c r="F10" s="339"/>
      <c r="G10" s="201"/>
      <c r="H10" s="327"/>
      <c r="I10" s="423"/>
      <c r="J10" s="233"/>
      <c r="K10" s="453"/>
    </row>
    <row r="11" spans="2:11" s="28" customFormat="1" ht="39.6" x14ac:dyDescent="0.25">
      <c r="B11" s="457" t="s">
        <v>189</v>
      </c>
      <c r="C11" s="36"/>
      <c r="D11" s="51" t="s">
        <v>345</v>
      </c>
      <c r="E11" s="128" t="s">
        <v>353</v>
      </c>
      <c r="F11" s="334">
        <v>1</v>
      </c>
      <c r="G11" s="75">
        <f>710000*0+645454.545454545</f>
        <v>645454.54545454495</v>
      </c>
      <c r="H11" s="327">
        <f>F11*G11</f>
        <v>645454.54545454495</v>
      </c>
      <c r="I11" s="423"/>
      <c r="K11" s="453"/>
    </row>
    <row r="12" spans="2:11" s="28" customFormat="1" x14ac:dyDescent="0.25">
      <c r="B12" s="230"/>
      <c r="C12" s="41"/>
      <c r="D12" s="202"/>
      <c r="E12" s="128"/>
      <c r="F12" s="334"/>
      <c r="G12" s="129"/>
      <c r="H12" s="327"/>
      <c r="I12" s="424"/>
      <c r="J12" s="73"/>
      <c r="K12" s="453"/>
    </row>
    <row r="13" spans="2:11" s="28" customFormat="1" x14ac:dyDescent="0.3">
      <c r="B13" s="343" t="s">
        <v>403</v>
      </c>
      <c r="C13" s="3"/>
      <c r="D13" s="3" t="s">
        <v>404</v>
      </c>
      <c r="E13" s="54" t="s">
        <v>15</v>
      </c>
      <c r="F13" s="456">
        <f>H11</f>
        <v>645454.54545454495</v>
      </c>
      <c r="G13" s="315"/>
      <c r="H13" s="324"/>
      <c r="I13" s="423"/>
      <c r="K13" s="453"/>
    </row>
    <row r="14" spans="2:11" s="28" customFormat="1" x14ac:dyDescent="0.25">
      <c r="B14" s="230"/>
      <c r="C14" s="36"/>
      <c r="D14" s="50"/>
      <c r="E14" s="128"/>
      <c r="F14" s="334"/>
      <c r="G14" s="129"/>
      <c r="H14" s="327"/>
      <c r="I14" s="424"/>
      <c r="K14" s="453"/>
    </row>
    <row r="15" spans="2:11" s="28" customFormat="1" x14ac:dyDescent="0.25">
      <c r="B15" s="230"/>
      <c r="C15" s="36"/>
      <c r="D15" s="51"/>
      <c r="E15" s="89"/>
      <c r="F15" s="334"/>
      <c r="G15" s="129"/>
      <c r="H15" s="327"/>
      <c r="I15" s="423"/>
      <c r="K15" s="453"/>
    </row>
    <row r="16" spans="2:11" s="28" customFormat="1" x14ac:dyDescent="0.3">
      <c r="B16" s="230"/>
      <c r="C16" s="43"/>
      <c r="D16" s="48"/>
      <c r="E16" s="128"/>
      <c r="F16" s="334"/>
      <c r="G16" s="129"/>
      <c r="H16" s="327"/>
      <c r="I16" s="423"/>
      <c r="K16" s="453"/>
    </row>
    <row r="17" spans="2:11" s="28" customFormat="1" x14ac:dyDescent="0.3">
      <c r="B17" s="230"/>
      <c r="C17" s="43"/>
      <c r="D17" s="48"/>
      <c r="E17" s="128"/>
      <c r="F17" s="334"/>
      <c r="G17" s="129"/>
      <c r="H17" s="327"/>
      <c r="I17" s="423"/>
      <c r="K17" s="453"/>
    </row>
    <row r="18" spans="2:11" s="28" customFormat="1" x14ac:dyDescent="0.3">
      <c r="B18" s="230"/>
      <c r="C18" s="43"/>
      <c r="D18" s="48"/>
      <c r="E18" s="128"/>
      <c r="F18" s="334"/>
      <c r="G18" s="129"/>
      <c r="H18" s="327"/>
      <c r="I18" s="423"/>
      <c r="K18" s="453"/>
    </row>
    <row r="19" spans="2:11" s="28" customFormat="1" x14ac:dyDescent="0.3">
      <c r="B19" s="230"/>
      <c r="C19" s="43"/>
      <c r="D19" s="48"/>
      <c r="E19" s="128"/>
      <c r="F19" s="334"/>
      <c r="G19" s="129"/>
      <c r="H19" s="327"/>
      <c r="I19" s="423"/>
      <c r="K19" s="453"/>
    </row>
    <row r="20" spans="2:11" s="28" customFormat="1" x14ac:dyDescent="0.3">
      <c r="B20" s="230"/>
      <c r="C20" s="43"/>
      <c r="D20" s="48"/>
      <c r="E20" s="128"/>
      <c r="F20" s="334"/>
      <c r="G20" s="129"/>
      <c r="H20" s="327"/>
      <c r="I20" s="423"/>
      <c r="K20" s="454"/>
    </row>
    <row r="21" spans="2:11" s="28" customFormat="1" x14ac:dyDescent="0.3">
      <c r="B21" s="230"/>
      <c r="C21" s="21"/>
      <c r="D21" s="38"/>
      <c r="E21" s="128"/>
      <c r="F21" s="55"/>
      <c r="G21" s="75"/>
      <c r="H21" s="327"/>
      <c r="I21" s="423"/>
    </row>
    <row r="22" spans="2:11" s="28" customFormat="1" x14ac:dyDescent="0.3">
      <c r="B22" s="230"/>
      <c r="C22" s="21"/>
      <c r="D22" s="38"/>
      <c r="E22" s="89"/>
      <c r="F22" s="55"/>
      <c r="G22" s="75"/>
      <c r="H22" s="327"/>
      <c r="I22" s="423"/>
    </row>
    <row r="23" spans="2:11" s="28" customFormat="1" x14ac:dyDescent="0.3">
      <c r="B23" s="230"/>
      <c r="C23" s="21"/>
      <c r="D23" s="38"/>
      <c r="E23" s="89"/>
      <c r="F23" s="55"/>
      <c r="G23" s="75"/>
      <c r="H23" s="327"/>
      <c r="I23" s="423"/>
    </row>
    <row r="24" spans="2:11" s="28" customFormat="1" x14ac:dyDescent="0.3">
      <c r="B24" s="230"/>
      <c r="C24" s="21"/>
      <c r="D24" s="38"/>
      <c r="E24" s="89"/>
      <c r="F24" s="55"/>
      <c r="G24" s="75"/>
      <c r="H24" s="327"/>
      <c r="I24" s="423"/>
    </row>
    <row r="25" spans="2:11" s="28" customFormat="1" x14ac:dyDescent="0.3">
      <c r="B25" s="230"/>
      <c r="C25" s="21"/>
      <c r="D25" s="38"/>
      <c r="E25" s="89"/>
      <c r="F25" s="55"/>
      <c r="G25" s="75"/>
      <c r="H25" s="327"/>
      <c r="I25" s="423"/>
    </row>
    <row r="26" spans="2:11" s="28" customFormat="1" x14ac:dyDescent="0.3">
      <c r="B26" s="230"/>
      <c r="C26" s="21"/>
      <c r="D26" s="38"/>
      <c r="E26" s="89"/>
      <c r="F26" s="55"/>
      <c r="G26" s="75"/>
      <c r="H26" s="327"/>
      <c r="I26" s="423"/>
    </row>
    <row r="27" spans="2:11" s="28" customFormat="1" x14ac:dyDescent="0.3">
      <c r="B27" s="230"/>
      <c r="C27" s="21"/>
      <c r="D27" s="38"/>
      <c r="E27" s="89"/>
      <c r="F27" s="55"/>
      <c r="G27" s="75"/>
      <c r="H27" s="327"/>
      <c r="I27" s="423"/>
    </row>
    <row r="28" spans="2:11" s="28" customFormat="1" x14ac:dyDescent="0.3">
      <c r="B28" s="230"/>
      <c r="C28" s="21"/>
      <c r="D28" s="38"/>
      <c r="E28" s="89"/>
      <c r="F28" s="55"/>
      <c r="G28" s="75"/>
      <c r="H28" s="327"/>
      <c r="I28" s="423"/>
    </row>
    <row r="29" spans="2:11" s="28" customFormat="1" x14ac:dyDescent="0.3">
      <c r="B29" s="230"/>
      <c r="C29" s="21"/>
      <c r="D29" s="38"/>
      <c r="E29" s="89"/>
      <c r="F29" s="55"/>
      <c r="G29" s="75"/>
      <c r="H29" s="327"/>
      <c r="I29" s="423"/>
    </row>
    <row r="30" spans="2:11" s="28" customFormat="1" x14ac:dyDescent="0.3">
      <c r="B30" s="230"/>
      <c r="C30" s="21"/>
      <c r="D30" s="38"/>
      <c r="E30" s="89"/>
      <c r="F30" s="55"/>
      <c r="G30" s="75"/>
      <c r="H30" s="327"/>
      <c r="I30" s="423"/>
    </row>
    <row r="31" spans="2:11" s="28" customFormat="1" x14ac:dyDescent="0.3">
      <c r="B31" s="230"/>
      <c r="C31" s="21"/>
      <c r="D31" s="38"/>
      <c r="E31" s="89"/>
      <c r="F31" s="55"/>
      <c r="G31" s="75"/>
      <c r="H31" s="327"/>
      <c r="I31" s="424"/>
    </row>
    <row r="32" spans="2:11" s="28" customFormat="1" x14ac:dyDescent="0.3">
      <c r="B32" s="230"/>
      <c r="C32" s="21"/>
      <c r="D32" s="26"/>
      <c r="E32" s="123"/>
      <c r="F32" s="55"/>
      <c r="G32" s="75"/>
      <c r="H32" s="327"/>
      <c r="I32" s="423"/>
    </row>
    <row r="33" spans="2:10" s="28" customFormat="1" x14ac:dyDescent="0.3">
      <c r="B33" s="230"/>
      <c r="C33" s="21"/>
      <c r="D33" s="34"/>
      <c r="E33" s="89"/>
      <c r="F33" s="55"/>
      <c r="G33" s="75"/>
      <c r="H33" s="327"/>
      <c r="I33" s="423"/>
    </row>
    <row r="34" spans="2:10" s="28" customFormat="1" x14ac:dyDescent="0.3">
      <c r="B34" s="230"/>
      <c r="C34" s="21"/>
      <c r="D34" s="35"/>
      <c r="E34" s="123"/>
      <c r="F34" s="188"/>
      <c r="G34" s="75"/>
      <c r="H34" s="327"/>
      <c r="I34" s="423"/>
    </row>
    <row r="35" spans="2:10" s="28" customFormat="1" x14ac:dyDescent="0.3">
      <c r="B35" s="230"/>
      <c r="C35" s="21"/>
      <c r="D35" s="35"/>
      <c r="E35" s="89"/>
      <c r="F35" s="188"/>
      <c r="G35" s="75"/>
      <c r="H35" s="327"/>
      <c r="I35" s="423"/>
    </row>
    <row r="36" spans="2:10" s="28" customFormat="1" x14ac:dyDescent="0.3">
      <c r="B36" s="230"/>
      <c r="C36" s="22"/>
      <c r="D36" s="180"/>
      <c r="E36" s="89"/>
      <c r="F36" s="55"/>
      <c r="G36" s="75"/>
      <c r="H36" s="327"/>
      <c r="I36" s="424"/>
      <c r="J36" s="33"/>
    </row>
    <row r="37" spans="2:10" s="28" customFormat="1" x14ac:dyDescent="0.3">
      <c r="B37" s="230"/>
      <c r="C37" s="22"/>
      <c r="D37" s="38"/>
      <c r="E37" s="89"/>
      <c r="F37" s="55"/>
      <c r="G37" s="75"/>
      <c r="H37" s="327"/>
      <c r="I37" s="423"/>
      <c r="J37" s="33"/>
    </row>
    <row r="38" spans="2:10" s="28" customFormat="1" x14ac:dyDescent="0.3">
      <c r="B38" s="230"/>
      <c r="C38" s="22"/>
      <c r="D38" s="38"/>
      <c r="E38" s="89"/>
      <c r="F38" s="55"/>
      <c r="G38" s="75"/>
      <c r="H38" s="327"/>
      <c r="I38" s="424"/>
      <c r="J38" s="33"/>
    </row>
    <row r="39" spans="2:10" s="28" customFormat="1" x14ac:dyDescent="0.3">
      <c r="B39" s="230"/>
      <c r="C39" s="22"/>
      <c r="D39" s="38"/>
      <c r="E39" s="89"/>
      <c r="F39" s="55"/>
      <c r="G39" s="75"/>
      <c r="H39" s="327"/>
      <c r="I39" s="423"/>
      <c r="J39" s="33"/>
    </row>
    <row r="40" spans="2:10" s="28" customFormat="1" x14ac:dyDescent="0.3">
      <c r="B40" s="230"/>
      <c r="C40" s="22"/>
      <c r="D40" s="38"/>
      <c r="E40" s="89"/>
      <c r="F40" s="55"/>
      <c r="G40" s="75"/>
      <c r="H40" s="327"/>
      <c r="I40" s="424"/>
      <c r="J40" s="33"/>
    </row>
    <row r="41" spans="2:10" s="28" customFormat="1" x14ac:dyDescent="0.3">
      <c r="B41" s="230"/>
      <c r="C41" s="22"/>
      <c r="D41" s="38"/>
      <c r="E41" s="89"/>
      <c r="F41" s="55"/>
      <c r="G41" s="75"/>
      <c r="H41" s="327"/>
      <c r="I41" s="423"/>
      <c r="J41" s="33"/>
    </row>
    <row r="42" spans="2:10" s="28" customFormat="1" x14ac:dyDescent="0.3">
      <c r="B42" s="230"/>
      <c r="C42" s="22"/>
      <c r="D42" s="38"/>
      <c r="E42" s="89"/>
      <c r="F42" s="55"/>
      <c r="G42" s="75"/>
      <c r="H42" s="327"/>
      <c r="I42" s="424"/>
      <c r="J42" s="33"/>
    </row>
    <row r="43" spans="2:10" s="28" customFormat="1" x14ac:dyDescent="0.3">
      <c r="B43" s="230"/>
      <c r="C43" s="22"/>
      <c r="D43" s="38"/>
      <c r="E43" s="89"/>
      <c r="F43" s="55"/>
      <c r="G43" s="75"/>
      <c r="H43" s="327"/>
      <c r="I43" s="423"/>
      <c r="J43" s="33"/>
    </row>
    <row r="44" spans="2:10" s="28" customFormat="1" x14ac:dyDescent="0.3">
      <c r="B44" s="230"/>
      <c r="C44" s="22"/>
      <c r="D44" s="38"/>
      <c r="E44" s="89"/>
      <c r="F44" s="55"/>
      <c r="G44" s="75"/>
      <c r="H44" s="327"/>
      <c r="I44" s="424"/>
      <c r="J44" s="33"/>
    </row>
    <row r="45" spans="2:10" s="28" customFormat="1" x14ac:dyDescent="0.3">
      <c r="B45" s="230"/>
      <c r="C45" s="22"/>
      <c r="D45" s="38"/>
      <c r="E45" s="89"/>
      <c r="F45" s="55"/>
      <c r="G45" s="75"/>
      <c r="H45" s="327"/>
      <c r="I45" s="423"/>
      <c r="J45" s="33"/>
    </row>
    <row r="46" spans="2:10" s="28" customFormat="1" x14ac:dyDescent="0.3">
      <c r="B46" s="230"/>
      <c r="C46" s="22"/>
      <c r="D46" s="38"/>
      <c r="E46" s="89"/>
      <c r="F46" s="55"/>
      <c r="G46" s="75"/>
      <c r="H46" s="327"/>
      <c r="I46" s="423"/>
      <c r="J46" s="33"/>
    </row>
    <row r="47" spans="2:10" s="28" customFormat="1" x14ac:dyDescent="0.3">
      <c r="B47" s="230"/>
      <c r="C47" s="22"/>
      <c r="D47" s="38"/>
      <c r="E47" s="89"/>
      <c r="F47" s="55"/>
      <c r="G47" s="75"/>
      <c r="H47" s="327"/>
      <c r="I47" s="423"/>
      <c r="J47" s="33"/>
    </row>
    <row r="48" spans="2:10" s="28" customFormat="1" x14ac:dyDescent="0.3">
      <c r="B48" s="230"/>
      <c r="C48" s="22"/>
      <c r="D48" s="38"/>
      <c r="E48" s="89"/>
      <c r="F48" s="55"/>
      <c r="G48" s="75"/>
      <c r="H48" s="327"/>
      <c r="I48" s="423"/>
      <c r="J48" s="33"/>
    </row>
    <row r="49" spans="2:10" s="28" customFormat="1" x14ac:dyDescent="0.3">
      <c r="B49" s="230"/>
      <c r="C49" s="27"/>
      <c r="D49" s="38"/>
      <c r="E49" s="89"/>
      <c r="F49" s="55"/>
      <c r="G49" s="75"/>
      <c r="H49" s="327"/>
      <c r="I49" s="423"/>
      <c r="J49" s="33"/>
    </row>
    <row r="50" spans="2:10" s="28" customFormat="1" x14ac:dyDescent="0.3">
      <c r="B50" s="155"/>
      <c r="C50" s="4"/>
      <c r="D50" s="38"/>
      <c r="E50" s="89"/>
      <c r="F50" s="55"/>
      <c r="G50" s="75"/>
      <c r="H50" s="327"/>
      <c r="I50" s="423"/>
      <c r="J50" s="33"/>
    </row>
    <row r="51" spans="2:10" s="28" customFormat="1" x14ac:dyDescent="0.3">
      <c r="B51" s="230"/>
      <c r="C51" s="16"/>
      <c r="D51" s="38"/>
      <c r="E51" s="89"/>
      <c r="F51" s="55"/>
      <c r="G51" s="75"/>
      <c r="H51" s="327"/>
      <c r="I51" s="423"/>
    </row>
    <row r="52" spans="2:10" s="28" customFormat="1" x14ac:dyDescent="0.3">
      <c r="B52" s="154"/>
      <c r="C52" s="4"/>
      <c r="D52" s="4"/>
      <c r="E52" s="55"/>
      <c r="F52" s="55"/>
      <c r="G52" s="75"/>
      <c r="H52" s="327"/>
      <c r="I52" s="423"/>
    </row>
    <row r="53" spans="2:10" s="28" customFormat="1" ht="20.399999999999999" customHeight="1" thickBot="1" x14ac:dyDescent="0.35">
      <c r="B53" s="483" t="s">
        <v>4</v>
      </c>
      <c r="C53" s="484"/>
      <c r="D53" s="484"/>
      <c r="E53" s="484"/>
      <c r="F53" s="484"/>
      <c r="G53" s="485"/>
      <c r="H53" s="328"/>
      <c r="I53" s="420"/>
    </row>
    <row r="54" spans="2:10" ht="13.8" thickTop="1" x14ac:dyDescent="0.3"/>
  </sheetData>
  <mergeCells count="9">
    <mergeCell ref="B53:G53"/>
    <mergeCell ref="G5:G6"/>
    <mergeCell ref="H5:H6"/>
    <mergeCell ref="I5:I6"/>
    <mergeCell ref="B5:B6"/>
    <mergeCell ref="C5:C6"/>
    <mergeCell ref="D5:D6"/>
    <mergeCell ref="E5:E6"/>
    <mergeCell ref="F5:F6"/>
  </mergeCells>
  <printOptions horizontalCentered="1"/>
  <pageMargins left="0.39370078740157483" right="0.39370078740157483" top="0.39370078740157483" bottom="0.51181102362204722" header="0.31496062992125984" footer="0.31496062992125984"/>
  <pageSetup paperSize="9" scale="82" orientation="portrait" useFirstPageNumber="1" r:id="rId1"/>
  <headerFooter>
    <oddFooter>&amp;C8.&amp;P</oddFooter>
    <firstFooter>&amp;C1.1&amp;P</first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K152"/>
  <sheetViews>
    <sheetView showGridLines="0" view="pageBreakPreview" topLeftCell="A34" zoomScale="90" zoomScaleSheetLayoutView="90" workbookViewId="0">
      <selection activeCell="E13" sqref="E13"/>
    </sheetView>
  </sheetViews>
  <sheetFormatPr defaultColWidth="8.88671875" defaultRowHeight="13.2" x14ac:dyDescent="0.3"/>
  <cols>
    <col min="1" max="1" width="7.109375" style="62" customWidth="1"/>
    <col min="2" max="2" width="9.44140625" style="5" customWidth="1"/>
    <col min="3" max="3" width="42.33203125" style="5" customWidth="1"/>
    <col min="4" max="4" width="8.44140625" style="62" customWidth="1"/>
    <col min="5" max="5" width="15.44140625" style="62" customWidth="1"/>
    <col min="6" max="6" width="15" style="68" customWidth="1"/>
    <col min="7" max="7" width="15.6640625" style="62" customWidth="1"/>
    <col min="8" max="8" width="0.6640625" style="98" customWidth="1"/>
    <col min="9" max="9" width="8.88671875" style="5"/>
    <col min="10" max="10" width="10.5546875" style="5" bestFit="1" customWidth="1"/>
    <col min="11" max="11" width="11.5546875" style="5" bestFit="1" customWidth="1"/>
    <col min="12" max="16384" width="8.88671875" style="5"/>
  </cols>
  <sheetData>
    <row r="1" spans="1:9" x14ac:dyDescent="0.3">
      <c r="A1" s="281" t="str">
        <f>'P&amp;G - Section 1'!B1</f>
        <v>OR TAMBO DISTRICT MUNICIPALITY</v>
      </c>
    </row>
    <row r="2" spans="1:9" ht="13.2" customHeight="1" x14ac:dyDescent="0.3">
      <c r="A2" s="278" t="str">
        <f>'Pump Requirements - Section 8'!B2</f>
        <v>KSD LOCAL MUNICIPALITY</v>
      </c>
      <c r="B2" s="8"/>
      <c r="E2" s="383" t="s">
        <v>210</v>
      </c>
      <c r="F2" s="383"/>
      <c r="G2" s="383"/>
    </row>
    <row r="3" spans="1:9" x14ac:dyDescent="0.3">
      <c r="A3" s="279" t="str">
        <f>'Pump Requirements - Section 8'!B3</f>
        <v>MNCWASA WATER SUPPLY PHASE 1</v>
      </c>
    </row>
    <row r="4" spans="1:9" s="6" customFormat="1" ht="6" thickBot="1" x14ac:dyDescent="0.35">
      <c r="A4" s="63"/>
      <c r="D4" s="63"/>
      <c r="E4" s="63"/>
      <c r="F4" s="69"/>
      <c r="G4" s="63"/>
      <c r="H4" s="99"/>
    </row>
    <row r="5" spans="1:9" s="12" customFormat="1" ht="15" customHeight="1" thickTop="1" x14ac:dyDescent="0.3">
      <c r="A5" s="369" t="s">
        <v>211</v>
      </c>
      <c r="B5" s="377" t="s">
        <v>0</v>
      </c>
      <c r="C5" s="377" t="s">
        <v>1</v>
      </c>
      <c r="D5" s="377" t="s">
        <v>2</v>
      </c>
      <c r="E5" s="375" t="s">
        <v>212</v>
      </c>
      <c r="F5" s="384" t="s">
        <v>3</v>
      </c>
      <c r="G5" s="381" t="s">
        <v>213</v>
      </c>
      <c r="H5" s="379" t="s">
        <v>214</v>
      </c>
      <c r="I5" s="68"/>
    </row>
    <row r="6" spans="1:9" s="12" customFormat="1" ht="15" customHeight="1" thickBot="1" x14ac:dyDescent="0.35">
      <c r="A6" s="370"/>
      <c r="B6" s="378"/>
      <c r="C6" s="378"/>
      <c r="D6" s="378"/>
      <c r="E6" s="376"/>
      <c r="F6" s="385"/>
      <c r="G6" s="382"/>
      <c r="H6" s="380"/>
      <c r="I6" s="68"/>
    </row>
    <row r="7" spans="1:9" s="11" customFormat="1" ht="13.8" thickTop="1" x14ac:dyDescent="0.3">
      <c r="A7" s="282"/>
      <c r="B7" s="44"/>
      <c r="C7" s="61"/>
      <c r="D7" s="64"/>
      <c r="E7" s="86"/>
      <c r="F7" s="97"/>
      <c r="G7" s="327"/>
      <c r="H7" s="100"/>
    </row>
    <row r="8" spans="1:9" s="28" customFormat="1" ht="14.4" x14ac:dyDescent="0.3">
      <c r="A8" s="294">
        <v>9</v>
      </c>
      <c r="B8" s="47"/>
      <c r="C8" s="255" t="s">
        <v>336</v>
      </c>
      <c r="D8" s="203"/>
      <c r="E8" s="340"/>
      <c r="F8" s="204"/>
      <c r="G8" s="327"/>
      <c r="H8" s="101"/>
    </row>
    <row r="9" spans="1:9" s="28" customFormat="1" x14ac:dyDescent="0.3">
      <c r="A9" s="284"/>
      <c r="B9" s="39"/>
      <c r="C9" s="255"/>
      <c r="D9" s="203"/>
      <c r="E9" s="340"/>
      <c r="F9" s="204"/>
      <c r="G9" s="327"/>
      <c r="H9" s="101"/>
    </row>
    <row r="10" spans="1:9" s="28" customFormat="1" x14ac:dyDescent="0.25">
      <c r="A10" s="284"/>
      <c r="B10" s="47"/>
      <c r="C10" s="51"/>
      <c r="D10" s="128"/>
      <c r="E10" s="334"/>
      <c r="F10" s="75"/>
      <c r="G10" s="327"/>
      <c r="H10" s="103"/>
    </row>
    <row r="11" spans="1:9" s="28" customFormat="1" x14ac:dyDescent="0.25">
      <c r="A11" s="284"/>
      <c r="B11" s="47"/>
      <c r="C11" s="51"/>
      <c r="D11" s="128"/>
      <c r="E11" s="334"/>
      <c r="F11" s="75"/>
      <c r="G11" s="327"/>
      <c r="H11" s="103"/>
    </row>
    <row r="12" spans="1:9" s="28" customFormat="1" ht="26.4" x14ac:dyDescent="0.25">
      <c r="A12" s="284" t="s">
        <v>259</v>
      </c>
      <c r="B12" s="47"/>
      <c r="C12" s="51" t="s">
        <v>346</v>
      </c>
      <c r="D12" s="128" t="s">
        <v>7</v>
      </c>
      <c r="E12" s="334">
        <v>0</v>
      </c>
      <c r="F12" s="75">
        <v>750000</v>
      </c>
      <c r="G12" s="327">
        <f>E12*F12</f>
        <v>0</v>
      </c>
      <c r="H12" s="103"/>
    </row>
    <row r="13" spans="1:9" s="28" customFormat="1" ht="14.4" x14ac:dyDescent="0.25">
      <c r="A13" s="283"/>
      <c r="B13" s="47"/>
      <c r="C13" s="51"/>
      <c r="D13" s="128"/>
      <c r="E13" s="334"/>
      <c r="F13" s="75"/>
      <c r="G13" s="327"/>
      <c r="H13" s="103"/>
    </row>
    <row r="14" spans="1:9" s="181" customFormat="1" ht="14.4" x14ac:dyDescent="0.25">
      <c r="A14" s="283"/>
      <c r="B14" s="178"/>
      <c r="C14" s="51"/>
      <c r="D14" s="128"/>
      <c r="E14" s="334"/>
      <c r="F14" s="75"/>
      <c r="G14" s="327"/>
      <c r="H14" s="101"/>
    </row>
    <row r="15" spans="1:9" s="28" customFormat="1" ht="14.4" x14ac:dyDescent="0.25">
      <c r="A15" s="283"/>
      <c r="B15" s="47"/>
      <c r="C15" s="51"/>
      <c r="D15" s="128"/>
      <c r="E15" s="334"/>
      <c r="F15" s="75"/>
      <c r="G15" s="327"/>
      <c r="H15" s="103"/>
    </row>
    <row r="16" spans="1:9" s="28" customFormat="1" ht="14.4" x14ac:dyDescent="0.25">
      <c r="A16" s="283"/>
      <c r="B16" s="47"/>
      <c r="C16" s="51"/>
      <c r="D16" s="128"/>
      <c r="E16" s="334"/>
      <c r="F16" s="75"/>
      <c r="G16" s="327"/>
      <c r="H16" s="101"/>
    </row>
    <row r="17" spans="1:8" s="28" customFormat="1" ht="14.4" x14ac:dyDescent="0.25">
      <c r="A17" s="283"/>
      <c r="B17" s="47"/>
      <c r="C17" s="51"/>
      <c r="D17" s="128"/>
      <c r="E17" s="334"/>
      <c r="F17" s="75"/>
      <c r="G17" s="327"/>
      <c r="H17" s="103"/>
    </row>
    <row r="18" spans="1:8" s="28" customFormat="1" ht="14.4" x14ac:dyDescent="0.25">
      <c r="A18" s="283"/>
      <c r="B18" s="47"/>
      <c r="C18" s="51"/>
      <c r="D18" s="128"/>
      <c r="E18" s="334"/>
      <c r="F18" s="75"/>
      <c r="G18" s="327"/>
      <c r="H18" s="101"/>
    </row>
    <row r="19" spans="1:8" s="28" customFormat="1" ht="14.4" x14ac:dyDescent="0.25">
      <c r="A19" s="283"/>
      <c r="B19" s="47"/>
      <c r="C19" s="51"/>
      <c r="D19" s="128"/>
      <c r="E19" s="334"/>
      <c r="F19" s="75"/>
      <c r="G19" s="327"/>
      <c r="H19" s="103"/>
    </row>
    <row r="20" spans="1:8" s="28" customFormat="1" ht="14.4" x14ac:dyDescent="0.25">
      <c r="A20" s="283"/>
      <c r="B20" s="47"/>
      <c r="C20" s="51"/>
      <c r="D20" s="128"/>
      <c r="E20" s="334"/>
      <c r="F20" s="75"/>
      <c r="G20" s="327"/>
      <c r="H20" s="101"/>
    </row>
    <row r="21" spans="1:8" s="28" customFormat="1" ht="14.4" x14ac:dyDescent="0.25">
      <c r="A21" s="283"/>
      <c r="B21" s="47"/>
      <c r="C21" s="51"/>
      <c r="D21" s="128"/>
      <c r="E21" s="334"/>
      <c r="F21" s="75"/>
      <c r="G21" s="327"/>
      <c r="H21" s="103"/>
    </row>
    <row r="22" spans="1:8" s="28" customFormat="1" ht="14.4" x14ac:dyDescent="0.25">
      <c r="A22" s="283"/>
      <c r="B22" s="47"/>
      <c r="C22" s="51"/>
      <c r="D22" s="128"/>
      <c r="E22" s="334"/>
      <c r="F22" s="75"/>
      <c r="G22" s="327"/>
      <c r="H22" s="101"/>
    </row>
    <row r="23" spans="1:8" s="28" customFormat="1" ht="14.4" x14ac:dyDescent="0.25">
      <c r="A23" s="283"/>
      <c r="B23" s="47"/>
      <c r="C23" s="51"/>
      <c r="D23" s="128"/>
      <c r="E23" s="334"/>
      <c r="F23" s="75"/>
      <c r="G23" s="327"/>
      <c r="H23" s="101"/>
    </row>
    <row r="24" spans="1:8" s="28" customFormat="1" ht="14.4" x14ac:dyDescent="0.25">
      <c r="A24" s="283"/>
      <c r="B24" s="47"/>
      <c r="C24" s="51"/>
      <c r="D24" s="128"/>
      <c r="E24" s="334"/>
      <c r="F24" s="75"/>
      <c r="G24" s="327"/>
      <c r="H24" s="101"/>
    </row>
    <row r="25" spans="1:8" s="28" customFormat="1" ht="14.4" x14ac:dyDescent="0.25">
      <c r="A25" s="283"/>
      <c r="B25" s="47"/>
      <c r="C25" s="51"/>
      <c r="D25" s="128"/>
      <c r="E25" s="334"/>
      <c r="F25" s="75"/>
      <c r="G25" s="327"/>
      <c r="H25" s="103"/>
    </row>
    <row r="26" spans="1:8" s="28" customFormat="1" ht="14.4" x14ac:dyDescent="0.25">
      <c r="A26" s="283"/>
      <c r="B26" s="47"/>
      <c r="C26" s="51"/>
      <c r="D26" s="128"/>
      <c r="E26" s="334"/>
      <c r="F26" s="75"/>
      <c r="G26" s="327"/>
      <c r="H26" s="101"/>
    </row>
    <row r="27" spans="1:8" s="28" customFormat="1" ht="14.4" x14ac:dyDescent="0.25">
      <c r="A27" s="283"/>
      <c r="B27" s="47"/>
      <c r="C27" s="51"/>
      <c r="D27" s="128"/>
      <c r="E27" s="334"/>
      <c r="F27" s="75"/>
      <c r="G27" s="327"/>
      <c r="H27" s="103"/>
    </row>
    <row r="28" spans="1:8" s="28" customFormat="1" ht="14.4" x14ac:dyDescent="0.25">
      <c r="A28" s="283"/>
      <c r="B28" s="47"/>
      <c r="C28" s="51"/>
      <c r="D28" s="128"/>
      <c r="E28" s="334"/>
      <c r="F28" s="75"/>
      <c r="G28" s="327"/>
      <c r="H28" s="101"/>
    </row>
    <row r="29" spans="1:8" s="28" customFormat="1" ht="14.4" x14ac:dyDescent="0.25">
      <c r="A29" s="283"/>
      <c r="B29" s="47"/>
      <c r="C29" s="51"/>
      <c r="D29" s="128"/>
      <c r="E29" s="334"/>
      <c r="F29" s="75"/>
      <c r="G29" s="327"/>
      <c r="H29" s="103"/>
    </row>
    <row r="30" spans="1:8" s="28" customFormat="1" ht="14.4" x14ac:dyDescent="0.25">
      <c r="A30" s="283"/>
      <c r="B30" s="47"/>
      <c r="C30" s="51"/>
      <c r="D30" s="128"/>
      <c r="E30" s="334"/>
      <c r="F30" s="75"/>
      <c r="G30" s="327"/>
      <c r="H30" s="101"/>
    </row>
    <row r="31" spans="1:8" s="28" customFormat="1" ht="14.4" x14ac:dyDescent="0.25">
      <c r="A31" s="283"/>
      <c r="B31" s="47"/>
      <c r="C31" s="51"/>
      <c r="D31" s="128"/>
      <c r="E31" s="334"/>
      <c r="F31" s="75"/>
      <c r="G31" s="327"/>
      <c r="H31" s="103"/>
    </row>
    <row r="32" spans="1:8" s="28" customFormat="1" ht="14.4" x14ac:dyDescent="0.25">
      <c r="A32" s="283"/>
      <c r="B32" s="47"/>
      <c r="C32" s="51"/>
      <c r="D32" s="128"/>
      <c r="E32" s="334"/>
      <c r="F32" s="75"/>
      <c r="G32" s="327"/>
      <c r="H32" s="101"/>
    </row>
    <row r="33" spans="1:8" s="28" customFormat="1" ht="14.4" x14ac:dyDescent="0.25">
      <c r="A33" s="283"/>
      <c r="B33" s="47"/>
      <c r="C33" s="51"/>
      <c r="D33" s="128"/>
      <c r="E33" s="334"/>
      <c r="F33" s="75"/>
      <c r="G33" s="327"/>
      <c r="H33" s="103"/>
    </row>
    <row r="34" spans="1:8" s="28" customFormat="1" ht="14.4" x14ac:dyDescent="0.25">
      <c r="A34" s="283"/>
      <c r="B34" s="47"/>
      <c r="C34" s="51"/>
      <c r="D34" s="128"/>
      <c r="E34" s="334"/>
      <c r="F34" s="75"/>
      <c r="G34" s="327"/>
      <c r="H34" s="101"/>
    </row>
    <row r="35" spans="1:8" s="28" customFormat="1" ht="14.4" x14ac:dyDescent="0.25">
      <c r="A35" s="283"/>
      <c r="B35" s="47"/>
      <c r="C35" s="51"/>
      <c r="D35" s="128"/>
      <c r="E35" s="334"/>
      <c r="F35" s="75"/>
      <c r="G35" s="327"/>
      <c r="H35" s="103"/>
    </row>
    <row r="36" spans="1:8" s="28" customFormat="1" ht="14.4" x14ac:dyDescent="0.25">
      <c r="A36" s="283"/>
      <c r="B36" s="47"/>
      <c r="C36" s="51"/>
      <c r="D36" s="128"/>
      <c r="E36" s="334"/>
      <c r="F36" s="75"/>
      <c r="G36" s="327"/>
      <c r="H36" s="101"/>
    </row>
    <row r="37" spans="1:8" s="28" customFormat="1" ht="14.4" x14ac:dyDescent="0.25">
      <c r="A37" s="283"/>
      <c r="B37" s="47"/>
      <c r="C37" s="51"/>
      <c r="D37" s="128"/>
      <c r="E37" s="334"/>
      <c r="F37" s="75"/>
      <c r="G37" s="327"/>
      <c r="H37" s="103"/>
    </row>
    <row r="38" spans="1:8" s="28" customFormat="1" ht="14.4" x14ac:dyDescent="0.25">
      <c r="A38" s="283"/>
      <c r="B38" s="47"/>
      <c r="C38" s="51"/>
      <c r="D38" s="128"/>
      <c r="E38" s="334"/>
      <c r="F38" s="75"/>
      <c r="G38" s="327"/>
      <c r="H38" s="101"/>
    </row>
    <row r="39" spans="1:8" s="28" customFormat="1" ht="14.4" x14ac:dyDescent="0.25">
      <c r="A39" s="283"/>
      <c r="B39" s="47"/>
      <c r="C39" s="51"/>
      <c r="D39" s="128"/>
      <c r="E39" s="334"/>
      <c r="F39" s="75"/>
      <c r="G39" s="327"/>
      <c r="H39" s="103"/>
    </row>
    <row r="40" spans="1:8" s="28" customFormat="1" ht="14.4" x14ac:dyDescent="0.25">
      <c r="A40" s="283"/>
      <c r="B40" s="47"/>
      <c r="C40" s="51"/>
      <c r="D40" s="128"/>
      <c r="E40" s="334"/>
      <c r="F40" s="75"/>
      <c r="G40" s="327"/>
      <c r="H40" s="101"/>
    </row>
    <row r="41" spans="1:8" s="28" customFormat="1" ht="14.4" x14ac:dyDescent="0.25">
      <c r="A41" s="283"/>
      <c r="B41" s="47"/>
      <c r="C41" s="51"/>
      <c r="D41" s="128"/>
      <c r="E41" s="334"/>
      <c r="F41" s="75"/>
      <c r="G41" s="327"/>
      <c r="H41" s="103"/>
    </row>
    <row r="42" spans="1:8" s="28" customFormat="1" ht="14.4" x14ac:dyDescent="0.25">
      <c r="A42" s="283"/>
      <c r="B42" s="47"/>
      <c r="C42" s="51"/>
      <c r="D42" s="128"/>
      <c r="E42" s="334"/>
      <c r="F42" s="75"/>
      <c r="G42" s="327"/>
      <c r="H42" s="101"/>
    </row>
    <row r="43" spans="1:8" s="28" customFormat="1" ht="14.4" x14ac:dyDescent="0.25">
      <c r="A43" s="283"/>
      <c r="B43" s="47"/>
      <c r="C43" s="51"/>
      <c r="D43" s="128"/>
      <c r="E43" s="334"/>
      <c r="F43" s="75"/>
      <c r="G43" s="327"/>
      <c r="H43" s="103"/>
    </row>
    <row r="44" spans="1:8" s="28" customFormat="1" ht="14.4" x14ac:dyDescent="0.25">
      <c r="A44" s="283"/>
      <c r="B44" s="47"/>
      <c r="C44" s="51"/>
      <c r="D44" s="128"/>
      <c r="E44" s="334"/>
      <c r="F44" s="75"/>
      <c r="G44" s="327"/>
      <c r="H44" s="101"/>
    </row>
    <row r="45" spans="1:8" s="28" customFormat="1" ht="14.4" x14ac:dyDescent="0.25">
      <c r="A45" s="283"/>
      <c r="B45" s="47"/>
      <c r="C45" s="51"/>
      <c r="D45" s="128"/>
      <c r="E45" s="334"/>
      <c r="F45" s="75"/>
      <c r="G45" s="327"/>
      <c r="H45" s="103"/>
    </row>
    <row r="46" spans="1:8" s="28" customFormat="1" ht="14.4" x14ac:dyDescent="0.25">
      <c r="A46" s="283"/>
      <c r="B46" s="47"/>
      <c r="C46" s="51"/>
      <c r="D46" s="128"/>
      <c r="E46" s="334"/>
      <c r="F46" s="75"/>
      <c r="G46" s="327"/>
      <c r="H46" s="101"/>
    </row>
    <row r="47" spans="1:8" s="28" customFormat="1" ht="14.4" x14ac:dyDescent="0.25">
      <c r="A47" s="283"/>
      <c r="B47" s="47"/>
      <c r="C47" s="51"/>
      <c r="D47" s="128"/>
      <c r="E47" s="334"/>
      <c r="F47" s="75"/>
      <c r="G47" s="327"/>
      <c r="H47" s="103"/>
    </row>
    <row r="48" spans="1:8" s="28" customFormat="1" ht="14.4" x14ac:dyDescent="0.25">
      <c r="A48" s="283"/>
      <c r="B48" s="47"/>
      <c r="C48" s="51"/>
      <c r="D48" s="128"/>
      <c r="E48" s="334"/>
      <c r="F48" s="75"/>
      <c r="G48" s="327"/>
      <c r="H48" s="101"/>
    </row>
    <row r="49" spans="1:11" s="28" customFormat="1" ht="14.4" x14ac:dyDescent="0.25">
      <c r="A49" s="283"/>
      <c r="B49" s="47"/>
      <c r="C49" s="51"/>
      <c r="D49" s="128"/>
      <c r="E49" s="334"/>
      <c r="F49" s="75"/>
      <c r="G49" s="327"/>
      <c r="H49" s="103"/>
    </row>
    <row r="50" spans="1:11" s="28" customFormat="1" ht="14.4" x14ac:dyDescent="0.25">
      <c r="A50" s="283"/>
      <c r="B50" s="47"/>
      <c r="C50" s="51"/>
      <c r="D50" s="128"/>
      <c r="E50" s="334"/>
      <c r="F50" s="75"/>
      <c r="G50" s="327"/>
      <c r="H50" s="101"/>
    </row>
    <row r="51" spans="1:11" s="28" customFormat="1" ht="14.4" x14ac:dyDescent="0.25">
      <c r="A51" s="283"/>
      <c r="B51" s="47"/>
      <c r="C51" s="51"/>
      <c r="D51" s="128"/>
      <c r="E51" s="334"/>
      <c r="F51" s="75"/>
      <c r="G51" s="327"/>
      <c r="H51" s="103"/>
    </row>
    <row r="52" spans="1:11" s="28" customFormat="1" ht="14.4" x14ac:dyDescent="0.25">
      <c r="A52" s="283"/>
      <c r="B52" s="47"/>
      <c r="C52" s="51"/>
      <c r="D52" s="128"/>
      <c r="E52" s="334"/>
      <c r="F52" s="75"/>
      <c r="G52" s="327"/>
      <c r="H52" s="101"/>
    </row>
    <row r="53" spans="1:11" s="28" customFormat="1" ht="14.4" x14ac:dyDescent="0.25">
      <c r="A53" s="283"/>
      <c r="B53" s="47"/>
      <c r="C53" s="51"/>
      <c r="D53" s="128"/>
      <c r="E53" s="334"/>
      <c r="F53" s="75"/>
      <c r="G53" s="327"/>
      <c r="H53" s="103"/>
    </row>
    <row r="54" spans="1:11" s="28" customFormat="1" ht="14.4" x14ac:dyDescent="0.25">
      <c r="A54" s="283"/>
      <c r="B54" s="22"/>
      <c r="C54" s="51"/>
      <c r="D54" s="128"/>
      <c r="E54" s="334"/>
      <c r="F54" s="75"/>
      <c r="G54" s="327"/>
      <c r="H54" s="103"/>
      <c r="K54" s="33"/>
    </row>
    <row r="55" spans="1:11" s="28" customFormat="1" x14ac:dyDescent="0.25">
      <c r="A55" s="285"/>
      <c r="B55" s="22"/>
      <c r="C55" s="51"/>
      <c r="D55" s="128"/>
      <c r="E55" s="334"/>
      <c r="F55" s="75"/>
      <c r="G55" s="327"/>
      <c r="H55" s="103"/>
      <c r="K55" s="33"/>
    </row>
    <row r="56" spans="1:11" s="28" customFormat="1" x14ac:dyDescent="0.3">
      <c r="A56" s="285"/>
      <c r="B56" s="22"/>
      <c r="C56" s="38"/>
      <c r="D56" s="89"/>
      <c r="E56" s="55"/>
      <c r="F56" s="75"/>
      <c r="G56" s="327"/>
      <c r="H56" s="103"/>
      <c r="K56" s="33"/>
    </row>
    <row r="57" spans="1:11" s="28" customFormat="1" x14ac:dyDescent="0.3">
      <c r="A57" s="285"/>
      <c r="B57" s="22"/>
      <c r="C57" s="38"/>
      <c r="D57" s="89"/>
      <c r="E57" s="87"/>
      <c r="F57" s="75"/>
      <c r="G57" s="327"/>
      <c r="H57" s="103"/>
      <c r="K57" s="33"/>
    </row>
    <row r="58" spans="1:11" s="28" customFormat="1" x14ac:dyDescent="0.3">
      <c r="A58" s="285"/>
      <c r="B58" s="4"/>
      <c r="C58" s="38"/>
      <c r="D58" s="89"/>
      <c r="E58" s="87"/>
      <c r="F58" s="75"/>
      <c r="G58" s="327"/>
      <c r="H58" s="103"/>
      <c r="K58" s="33"/>
    </row>
    <row r="59" spans="1:11" s="28" customFormat="1" x14ac:dyDescent="0.3">
      <c r="A59" s="179"/>
      <c r="B59" s="16"/>
      <c r="C59" s="17"/>
      <c r="D59" s="89"/>
      <c r="E59" s="87"/>
      <c r="F59" s="75"/>
      <c r="G59" s="327"/>
      <c r="H59" s="101"/>
    </row>
    <row r="60" spans="1:11" s="28" customFormat="1" x14ac:dyDescent="0.3">
      <c r="A60" s="179"/>
      <c r="B60" s="4"/>
      <c r="C60" s="4"/>
      <c r="D60" s="55"/>
      <c r="E60" s="87"/>
      <c r="F60" s="75"/>
      <c r="G60" s="327"/>
      <c r="H60" s="101"/>
    </row>
    <row r="61" spans="1:11" s="28" customFormat="1" ht="32.4" customHeight="1" thickBot="1" x14ac:dyDescent="0.35">
      <c r="A61" s="280" t="s">
        <v>4</v>
      </c>
      <c r="B61" s="59"/>
      <c r="C61" s="59"/>
      <c r="D61" s="67"/>
      <c r="E61" s="84"/>
      <c r="F61" s="85"/>
      <c r="G61" s="328">
        <f>SUM(G8:G60)</f>
        <v>0</v>
      </c>
      <c r="H61" s="104"/>
    </row>
    <row r="62" spans="1:11" s="28" customFormat="1" ht="13.8" thickTop="1" x14ac:dyDescent="0.3">
      <c r="A62" s="92"/>
      <c r="B62" s="82"/>
      <c r="C62" s="82"/>
      <c r="D62" s="92"/>
      <c r="E62" s="92"/>
      <c r="F62" s="93"/>
      <c r="G62" s="329"/>
      <c r="H62" s="105"/>
    </row>
    <row r="63" spans="1:11" s="28" customFormat="1" x14ac:dyDescent="0.3">
      <c r="A63" s="73"/>
      <c r="D63" s="73"/>
      <c r="E63" s="73"/>
      <c r="F63" s="94"/>
      <c r="G63" s="94"/>
      <c r="H63" s="106"/>
    </row>
    <row r="64" spans="1:11" s="28" customFormat="1" x14ac:dyDescent="0.3">
      <c r="A64" s="73"/>
      <c r="D64" s="73"/>
      <c r="E64" s="73"/>
      <c r="F64" s="94"/>
      <c r="G64" s="94"/>
      <c r="H64" s="106"/>
    </row>
    <row r="65" spans="1:8" s="28" customFormat="1" x14ac:dyDescent="0.3">
      <c r="A65" s="73"/>
      <c r="D65" s="73"/>
      <c r="E65" s="73"/>
      <c r="F65" s="94"/>
      <c r="G65" s="94"/>
      <c r="H65" s="106"/>
    </row>
    <row r="66" spans="1:8" s="28" customFormat="1" x14ac:dyDescent="0.3">
      <c r="A66" s="73"/>
      <c r="D66" s="73"/>
      <c r="E66" s="73"/>
      <c r="F66" s="94"/>
      <c r="G66" s="94"/>
      <c r="H66" s="106"/>
    </row>
    <row r="67" spans="1:8" s="28" customFormat="1" x14ac:dyDescent="0.3">
      <c r="A67" s="73"/>
      <c r="D67" s="73"/>
      <c r="E67" s="73"/>
      <c r="F67" s="94"/>
      <c r="G67" s="94"/>
      <c r="H67" s="106"/>
    </row>
    <row r="68" spans="1:8" s="28" customFormat="1" x14ac:dyDescent="0.3">
      <c r="A68" s="73"/>
      <c r="D68" s="73"/>
      <c r="E68" s="73"/>
      <c r="F68" s="94"/>
      <c r="G68" s="94"/>
      <c r="H68" s="106"/>
    </row>
    <row r="69" spans="1:8" s="28" customFormat="1" x14ac:dyDescent="0.3">
      <c r="A69" s="73"/>
      <c r="D69" s="73"/>
      <c r="E69" s="73"/>
      <c r="F69" s="94"/>
      <c r="G69" s="94"/>
      <c r="H69" s="106"/>
    </row>
    <row r="70" spans="1:8" s="28" customFormat="1" x14ac:dyDescent="0.3">
      <c r="A70" s="73"/>
      <c r="D70" s="73"/>
      <c r="E70" s="73"/>
      <c r="F70" s="94"/>
      <c r="G70" s="94"/>
      <c r="H70" s="106"/>
    </row>
    <row r="71" spans="1:8" s="28" customFormat="1" x14ac:dyDescent="0.3">
      <c r="A71" s="73"/>
      <c r="D71" s="73"/>
      <c r="E71" s="73"/>
      <c r="F71" s="94"/>
      <c r="G71" s="94"/>
      <c r="H71" s="106"/>
    </row>
    <row r="72" spans="1:8" s="28" customFormat="1" x14ac:dyDescent="0.3">
      <c r="A72" s="73"/>
      <c r="D72" s="73"/>
      <c r="E72" s="73"/>
      <c r="F72" s="94"/>
      <c r="G72" s="94"/>
      <c r="H72" s="106"/>
    </row>
    <row r="73" spans="1:8" s="28" customFormat="1" x14ac:dyDescent="0.3">
      <c r="A73" s="73"/>
      <c r="D73" s="73"/>
      <c r="E73" s="73"/>
      <c r="F73" s="94"/>
      <c r="G73" s="94"/>
      <c r="H73" s="106"/>
    </row>
    <row r="74" spans="1:8" s="28" customFormat="1" x14ac:dyDescent="0.3">
      <c r="A74" s="73"/>
      <c r="D74" s="73"/>
      <c r="E74" s="73"/>
      <c r="F74" s="94"/>
      <c r="G74" s="94"/>
      <c r="H74" s="106"/>
    </row>
    <row r="75" spans="1:8" s="28" customFormat="1" x14ac:dyDescent="0.3">
      <c r="A75" s="73"/>
      <c r="D75" s="73"/>
      <c r="E75" s="73"/>
      <c r="F75" s="94"/>
      <c r="G75" s="94"/>
      <c r="H75" s="106"/>
    </row>
    <row r="76" spans="1:8" s="28" customFormat="1" x14ac:dyDescent="0.3">
      <c r="A76" s="73"/>
      <c r="D76" s="73"/>
      <c r="E76" s="73"/>
      <c r="F76" s="94"/>
      <c r="G76" s="94"/>
      <c r="H76" s="106"/>
    </row>
    <row r="77" spans="1:8" s="28" customFormat="1" x14ac:dyDescent="0.3">
      <c r="A77" s="73"/>
      <c r="D77" s="73"/>
      <c r="E77" s="73"/>
      <c r="F77" s="94"/>
      <c r="G77" s="94"/>
      <c r="H77" s="106"/>
    </row>
    <row r="78" spans="1:8" s="28" customFormat="1" x14ac:dyDescent="0.3">
      <c r="A78" s="73"/>
      <c r="D78" s="73"/>
      <c r="E78" s="73"/>
      <c r="F78" s="94"/>
      <c r="G78" s="94"/>
      <c r="H78" s="106"/>
    </row>
    <row r="79" spans="1:8" s="28" customFormat="1" x14ac:dyDescent="0.3">
      <c r="A79" s="73"/>
      <c r="D79" s="73"/>
      <c r="E79" s="73"/>
      <c r="F79" s="94"/>
      <c r="G79" s="94"/>
      <c r="H79" s="106"/>
    </row>
    <row r="80" spans="1:8" s="28" customFormat="1" x14ac:dyDescent="0.3">
      <c r="A80" s="73"/>
      <c r="D80" s="73"/>
      <c r="E80" s="73"/>
      <c r="F80" s="94"/>
      <c r="G80" s="94"/>
      <c r="H80" s="106"/>
    </row>
    <row r="81" spans="1:8" s="28" customFormat="1" x14ac:dyDescent="0.3">
      <c r="A81" s="73"/>
      <c r="D81" s="73"/>
      <c r="E81" s="73"/>
      <c r="F81" s="94"/>
      <c r="G81" s="94"/>
      <c r="H81" s="106"/>
    </row>
    <row r="82" spans="1:8" s="28" customFormat="1" x14ac:dyDescent="0.3">
      <c r="A82" s="73"/>
      <c r="D82" s="73"/>
      <c r="E82" s="73"/>
      <c r="F82" s="94"/>
      <c r="G82" s="94"/>
      <c r="H82" s="106"/>
    </row>
    <row r="83" spans="1:8" s="28" customFormat="1" x14ac:dyDescent="0.3">
      <c r="A83" s="73"/>
      <c r="D83" s="73"/>
      <c r="E83" s="73"/>
      <c r="F83" s="94"/>
      <c r="G83" s="94"/>
      <c r="H83" s="106"/>
    </row>
    <row r="84" spans="1:8" s="28" customFormat="1" x14ac:dyDescent="0.3">
      <c r="A84" s="73"/>
      <c r="D84" s="73"/>
      <c r="E84" s="73"/>
      <c r="F84" s="94"/>
      <c r="G84" s="94"/>
      <c r="H84" s="106"/>
    </row>
    <row r="85" spans="1:8" s="28" customFormat="1" x14ac:dyDescent="0.3">
      <c r="A85" s="73"/>
      <c r="D85" s="73"/>
      <c r="E85" s="73"/>
      <c r="F85" s="94"/>
      <c r="G85" s="94"/>
      <c r="H85" s="106"/>
    </row>
    <row r="86" spans="1:8" s="28" customFormat="1" x14ac:dyDescent="0.3">
      <c r="A86" s="73"/>
      <c r="D86" s="73"/>
      <c r="E86" s="73"/>
      <c r="F86" s="94"/>
      <c r="G86" s="94"/>
      <c r="H86" s="106"/>
    </row>
    <row r="87" spans="1:8" s="28" customFormat="1" x14ac:dyDescent="0.3">
      <c r="A87" s="73"/>
      <c r="D87" s="73"/>
      <c r="E87" s="73"/>
      <c r="F87" s="94"/>
      <c r="G87" s="94"/>
      <c r="H87" s="106"/>
    </row>
    <row r="88" spans="1:8" s="28" customFormat="1" x14ac:dyDescent="0.3">
      <c r="A88" s="73"/>
      <c r="D88" s="73"/>
      <c r="E88" s="73"/>
      <c r="F88" s="94"/>
      <c r="G88" s="94"/>
      <c r="H88" s="106"/>
    </row>
    <row r="89" spans="1:8" s="28" customFormat="1" x14ac:dyDescent="0.3">
      <c r="A89" s="73"/>
      <c r="D89" s="73"/>
      <c r="E89" s="73"/>
      <c r="F89" s="94"/>
      <c r="G89" s="94"/>
      <c r="H89" s="106"/>
    </row>
    <row r="90" spans="1:8" s="28" customFormat="1" x14ac:dyDescent="0.3">
      <c r="A90" s="73"/>
      <c r="D90" s="73"/>
      <c r="E90" s="73"/>
      <c r="F90" s="94"/>
      <c r="G90" s="94"/>
      <c r="H90" s="106"/>
    </row>
    <row r="91" spans="1:8" s="28" customFormat="1" x14ac:dyDescent="0.3">
      <c r="A91" s="73"/>
      <c r="D91" s="73"/>
      <c r="E91" s="73"/>
      <c r="F91" s="94"/>
      <c r="G91" s="94"/>
      <c r="H91" s="106"/>
    </row>
    <row r="92" spans="1:8" s="28" customFormat="1" x14ac:dyDescent="0.3">
      <c r="A92" s="73"/>
      <c r="D92" s="73"/>
      <c r="E92" s="73"/>
      <c r="F92" s="94"/>
      <c r="G92" s="94"/>
      <c r="H92" s="106"/>
    </row>
    <row r="93" spans="1:8" s="28" customFormat="1" x14ac:dyDescent="0.3">
      <c r="A93" s="73"/>
      <c r="D93" s="73"/>
      <c r="E93" s="73"/>
      <c r="F93" s="94"/>
      <c r="G93" s="94"/>
      <c r="H93" s="106"/>
    </row>
    <row r="94" spans="1:8" s="28" customFormat="1" x14ac:dyDescent="0.3">
      <c r="A94" s="73"/>
      <c r="D94" s="73"/>
      <c r="E94" s="73"/>
      <c r="F94" s="94"/>
      <c r="G94" s="94"/>
      <c r="H94" s="106"/>
    </row>
    <row r="95" spans="1:8" s="28" customFormat="1" x14ac:dyDescent="0.3">
      <c r="A95" s="73"/>
      <c r="D95" s="73"/>
      <c r="E95" s="73"/>
      <c r="F95" s="94"/>
      <c r="G95" s="94"/>
      <c r="H95" s="106"/>
    </row>
    <row r="96" spans="1:8" s="28" customFormat="1" x14ac:dyDescent="0.3">
      <c r="A96" s="73"/>
      <c r="D96" s="73"/>
      <c r="E96" s="73"/>
      <c r="F96" s="94"/>
      <c r="G96" s="94"/>
      <c r="H96" s="106"/>
    </row>
    <row r="97" spans="1:8" s="28" customFormat="1" ht="24" customHeight="1" x14ac:dyDescent="0.3">
      <c r="A97" s="73"/>
      <c r="D97" s="73"/>
      <c r="E97" s="73"/>
      <c r="F97" s="94"/>
      <c r="G97" s="94"/>
      <c r="H97" s="106"/>
    </row>
    <row r="98" spans="1:8" s="28" customFormat="1" ht="24" customHeight="1" x14ac:dyDescent="0.3">
      <c r="A98" s="73"/>
      <c r="D98" s="73"/>
      <c r="E98" s="73"/>
      <c r="F98" s="94"/>
      <c r="G98" s="94"/>
      <c r="H98" s="106"/>
    </row>
    <row r="99" spans="1:8" s="28" customFormat="1" x14ac:dyDescent="0.3">
      <c r="A99" s="73"/>
      <c r="D99" s="73"/>
      <c r="E99" s="73"/>
      <c r="F99" s="94"/>
      <c r="G99" s="94"/>
      <c r="H99" s="106"/>
    </row>
    <row r="100" spans="1:8" s="28" customFormat="1" x14ac:dyDescent="0.3">
      <c r="A100" s="73"/>
      <c r="D100" s="73"/>
      <c r="E100" s="73"/>
      <c r="F100" s="94"/>
      <c r="G100" s="94"/>
      <c r="H100" s="106"/>
    </row>
    <row r="101" spans="1:8" s="28" customFormat="1" x14ac:dyDescent="0.3">
      <c r="A101" s="73"/>
      <c r="D101" s="73"/>
      <c r="E101" s="73"/>
      <c r="F101" s="94"/>
      <c r="G101" s="94"/>
      <c r="H101" s="106"/>
    </row>
    <row r="102" spans="1:8" s="28" customFormat="1" x14ac:dyDescent="0.3">
      <c r="A102" s="73"/>
      <c r="D102" s="73"/>
      <c r="E102" s="73"/>
      <c r="F102" s="94"/>
      <c r="G102" s="94"/>
      <c r="H102" s="106"/>
    </row>
    <row r="103" spans="1:8" s="28" customFormat="1" x14ac:dyDescent="0.3">
      <c r="A103" s="73"/>
      <c r="D103" s="73"/>
      <c r="E103" s="73"/>
      <c r="F103" s="94"/>
      <c r="G103" s="94"/>
      <c r="H103" s="106"/>
    </row>
    <row r="104" spans="1:8" s="28" customFormat="1" x14ac:dyDescent="0.3">
      <c r="A104" s="73"/>
      <c r="D104" s="73"/>
      <c r="E104" s="73"/>
      <c r="F104" s="94"/>
      <c r="G104" s="94"/>
      <c r="H104" s="106"/>
    </row>
    <row r="105" spans="1:8" s="28" customFormat="1" x14ac:dyDescent="0.3">
      <c r="A105" s="73"/>
      <c r="D105" s="73"/>
      <c r="E105" s="73"/>
      <c r="F105" s="94"/>
      <c r="G105" s="94"/>
      <c r="H105" s="106"/>
    </row>
    <row r="106" spans="1:8" s="28" customFormat="1" x14ac:dyDescent="0.3">
      <c r="A106" s="73"/>
      <c r="D106" s="73"/>
      <c r="E106" s="73"/>
      <c r="F106" s="94"/>
      <c r="G106" s="94"/>
      <c r="H106" s="106"/>
    </row>
    <row r="107" spans="1:8" s="28" customFormat="1" x14ac:dyDescent="0.3">
      <c r="A107" s="73"/>
      <c r="D107" s="73"/>
      <c r="E107" s="73"/>
      <c r="F107" s="94"/>
      <c r="G107" s="94"/>
      <c r="H107" s="106"/>
    </row>
    <row r="108" spans="1:8" s="28" customFormat="1" x14ac:dyDescent="0.3">
      <c r="A108" s="73"/>
      <c r="D108" s="73"/>
      <c r="E108" s="73"/>
      <c r="F108" s="94"/>
      <c r="G108" s="94"/>
      <c r="H108" s="106"/>
    </row>
    <row r="109" spans="1:8" s="28" customFormat="1" x14ac:dyDescent="0.3">
      <c r="A109" s="73"/>
      <c r="D109" s="73"/>
      <c r="E109" s="73"/>
      <c r="F109" s="94"/>
      <c r="G109" s="94"/>
      <c r="H109" s="106"/>
    </row>
    <row r="110" spans="1:8" s="28" customFormat="1" x14ac:dyDescent="0.3">
      <c r="A110" s="73"/>
      <c r="D110" s="73"/>
      <c r="E110" s="73"/>
      <c r="F110" s="94"/>
      <c r="G110" s="73"/>
      <c r="H110" s="106"/>
    </row>
    <row r="111" spans="1:8" s="28" customFormat="1" x14ac:dyDescent="0.3">
      <c r="A111" s="73"/>
      <c r="D111" s="73"/>
      <c r="E111" s="73"/>
      <c r="F111" s="94"/>
      <c r="G111" s="73"/>
      <c r="H111" s="106"/>
    </row>
    <row r="112" spans="1:8" s="28" customFormat="1" x14ac:dyDescent="0.3">
      <c r="A112" s="73"/>
      <c r="D112" s="73"/>
      <c r="E112" s="73"/>
      <c r="F112" s="94"/>
      <c r="G112" s="73"/>
      <c r="H112" s="106"/>
    </row>
    <row r="113" spans="1:8" s="28" customFormat="1" x14ac:dyDescent="0.3">
      <c r="A113" s="73"/>
      <c r="D113" s="73"/>
      <c r="E113" s="73"/>
      <c r="F113" s="94"/>
      <c r="G113" s="73"/>
      <c r="H113" s="106"/>
    </row>
    <row r="114" spans="1:8" s="28" customFormat="1" x14ac:dyDescent="0.3">
      <c r="A114" s="73"/>
      <c r="D114" s="73"/>
      <c r="E114" s="73"/>
      <c r="F114" s="94"/>
      <c r="G114" s="73"/>
      <c r="H114" s="106"/>
    </row>
    <row r="115" spans="1:8" s="28" customFormat="1" x14ac:dyDescent="0.3">
      <c r="A115" s="73"/>
      <c r="D115" s="73"/>
      <c r="E115" s="73"/>
      <c r="F115" s="94"/>
      <c r="G115" s="73"/>
      <c r="H115" s="106"/>
    </row>
    <row r="116" spans="1:8" s="28" customFormat="1" x14ac:dyDescent="0.3">
      <c r="A116" s="73"/>
      <c r="D116" s="73"/>
      <c r="E116" s="73"/>
      <c r="F116" s="94"/>
      <c r="G116" s="73"/>
      <c r="H116" s="106"/>
    </row>
    <row r="117" spans="1:8" s="28" customFormat="1" x14ac:dyDescent="0.3">
      <c r="A117" s="73"/>
      <c r="D117" s="73"/>
      <c r="E117" s="73"/>
      <c r="F117" s="94"/>
      <c r="G117" s="73"/>
      <c r="H117" s="106"/>
    </row>
    <row r="118" spans="1:8" s="28" customFormat="1" x14ac:dyDescent="0.3">
      <c r="A118" s="73"/>
      <c r="D118" s="73"/>
      <c r="E118" s="73"/>
      <c r="F118" s="94"/>
      <c r="G118" s="73"/>
      <c r="H118" s="106"/>
    </row>
    <row r="119" spans="1:8" s="28" customFormat="1" x14ac:dyDescent="0.3">
      <c r="A119" s="73"/>
      <c r="D119" s="73"/>
      <c r="E119" s="73"/>
      <c r="F119" s="94"/>
      <c r="G119" s="73"/>
      <c r="H119" s="106"/>
    </row>
    <row r="120" spans="1:8" s="28" customFormat="1" x14ac:dyDescent="0.3">
      <c r="A120" s="73"/>
      <c r="D120" s="73"/>
      <c r="E120" s="73"/>
      <c r="F120" s="94"/>
      <c r="G120" s="73"/>
      <c r="H120" s="106"/>
    </row>
    <row r="121" spans="1:8" s="28" customFormat="1" x14ac:dyDescent="0.3">
      <c r="A121" s="73"/>
      <c r="D121" s="73"/>
      <c r="E121" s="73"/>
      <c r="F121" s="94"/>
      <c r="G121" s="73"/>
      <c r="H121" s="106"/>
    </row>
    <row r="122" spans="1:8" s="28" customFormat="1" x14ac:dyDescent="0.3">
      <c r="A122" s="73"/>
      <c r="D122" s="73"/>
      <c r="E122" s="73"/>
      <c r="F122" s="94"/>
      <c r="G122" s="73"/>
      <c r="H122" s="106"/>
    </row>
    <row r="123" spans="1:8" s="28" customFormat="1" x14ac:dyDescent="0.3">
      <c r="A123" s="73"/>
      <c r="D123" s="73"/>
      <c r="E123" s="73"/>
      <c r="F123" s="94"/>
      <c r="G123" s="73"/>
      <c r="H123" s="106"/>
    </row>
    <row r="124" spans="1:8" s="28" customFormat="1" x14ac:dyDescent="0.3">
      <c r="A124" s="73"/>
      <c r="D124" s="73"/>
      <c r="E124" s="73"/>
      <c r="F124" s="94"/>
      <c r="G124" s="73"/>
      <c r="H124" s="106"/>
    </row>
    <row r="125" spans="1:8" s="28" customFormat="1" x14ac:dyDescent="0.3">
      <c r="A125" s="73"/>
      <c r="D125" s="73"/>
      <c r="E125" s="73"/>
      <c r="F125" s="94"/>
      <c r="G125" s="73"/>
      <c r="H125" s="106"/>
    </row>
    <row r="126" spans="1:8" s="28" customFormat="1" x14ac:dyDescent="0.3">
      <c r="A126" s="73"/>
      <c r="D126" s="73"/>
      <c r="E126" s="73"/>
      <c r="F126" s="94"/>
      <c r="G126" s="73"/>
      <c r="H126" s="106"/>
    </row>
    <row r="127" spans="1:8" s="28" customFormat="1" x14ac:dyDescent="0.3">
      <c r="A127" s="73"/>
      <c r="D127" s="73"/>
      <c r="E127" s="73"/>
      <c r="F127" s="94"/>
      <c r="G127" s="73"/>
      <c r="H127" s="106"/>
    </row>
    <row r="128" spans="1:8" s="28" customFormat="1" x14ac:dyDescent="0.3">
      <c r="A128" s="73"/>
      <c r="D128" s="73"/>
      <c r="E128" s="73"/>
      <c r="F128" s="94"/>
      <c r="G128" s="73"/>
      <c r="H128" s="106"/>
    </row>
    <row r="129" spans="1:8" s="28" customFormat="1" x14ac:dyDescent="0.3">
      <c r="A129" s="73"/>
      <c r="D129" s="73"/>
      <c r="E129" s="73"/>
      <c r="F129" s="94"/>
      <c r="G129" s="73"/>
      <c r="H129" s="106"/>
    </row>
    <row r="130" spans="1:8" s="28" customFormat="1" x14ac:dyDescent="0.3">
      <c r="A130" s="73"/>
      <c r="D130" s="73"/>
      <c r="E130" s="73"/>
      <c r="F130" s="94"/>
      <c r="G130" s="73"/>
      <c r="H130" s="106"/>
    </row>
    <row r="131" spans="1:8" s="28" customFormat="1" x14ac:dyDescent="0.3">
      <c r="A131" s="73"/>
      <c r="D131" s="73"/>
      <c r="E131" s="73"/>
      <c r="F131" s="94"/>
      <c r="G131" s="73"/>
      <c r="H131" s="106"/>
    </row>
    <row r="132" spans="1:8" s="28" customFormat="1" x14ac:dyDescent="0.3">
      <c r="A132" s="73"/>
      <c r="D132" s="73"/>
      <c r="E132" s="73"/>
      <c r="F132" s="94"/>
      <c r="G132" s="73"/>
      <c r="H132" s="106"/>
    </row>
    <row r="133" spans="1:8" s="28" customFormat="1" x14ac:dyDescent="0.3">
      <c r="A133" s="73"/>
      <c r="D133" s="73"/>
      <c r="E133" s="73"/>
      <c r="F133" s="94"/>
      <c r="G133" s="73"/>
      <c r="H133" s="106"/>
    </row>
    <row r="134" spans="1:8" s="28" customFormat="1" x14ac:dyDescent="0.3">
      <c r="A134" s="73"/>
      <c r="D134" s="73"/>
      <c r="E134" s="73"/>
      <c r="F134" s="94"/>
      <c r="G134" s="73"/>
      <c r="H134" s="106"/>
    </row>
    <row r="135" spans="1:8" s="28" customFormat="1" x14ac:dyDescent="0.3">
      <c r="A135" s="73"/>
      <c r="D135" s="73"/>
      <c r="E135" s="73"/>
      <c r="F135" s="94"/>
      <c r="G135" s="73"/>
      <c r="H135" s="106"/>
    </row>
    <row r="136" spans="1:8" s="28" customFormat="1" x14ac:dyDescent="0.3">
      <c r="A136" s="73"/>
      <c r="D136" s="73"/>
      <c r="E136" s="73"/>
      <c r="F136" s="94"/>
      <c r="G136" s="73"/>
      <c r="H136" s="106"/>
    </row>
    <row r="137" spans="1:8" s="28" customFormat="1" x14ac:dyDescent="0.3">
      <c r="A137" s="73"/>
      <c r="D137" s="73"/>
      <c r="E137" s="73"/>
      <c r="F137" s="94"/>
      <c r="G137" s="73"/>
      <c r="H137" s="106"/>
    </row>
    <row r="138" spans="1:8" s="28" customFormat="1" x14ac:dyDescent="0.3">
      <c r="A138" s="73"/>
      <c r="D138" s="73"/>
      <c r="E138" s="73"/>
      <c r="F138" s="94"/>
      <c r="G138" s="73"/>
      <c r="H138" s="106"/>
    </row>
    <row r="139" spans="1:8" s="28" customFormat="1" x14ac:dyDescent="0.3">
      <c r="A139" s="73"/>
      <c r="D139" s="73"/>
      <c r="E139" s="73"/>
      <c r="F139" s="94"/>
      <c r="G139" s="73"/>
      <c r="H139" s="106"/>
    </row>
    <row r="140" spans="1:8" s="28" customFormat="1" x14ac:dyDescent="0.3">
      <c r="A140" s="73"/>
      <c r="D140" s="73"/>
      <c r="E140" s="73"/>
      <c r="F140" s="94"/>
      <c r="G140" s="73"/>
      <c r="H140" s="106"/>
    </row>
    <row r="141" spans="1:8" s="28" customFormat="1" x14ac:dyDescent="0.3">
      <c r="A141" s="73"/>
      <c r="D141" s="73"/>
      <c r="E141" s="73"/>
      <c r="F141" s="94"/>
      <c r="G141" s="73"/>
      <c r="H141" s="106"/>
    </row>
    <row r="142" spans="1:8" s="28" customFormat="1" x14ac:dyDescent="0.3">
      <c r="A142" s="73"/>
      <c r="D142" s="73"/>
      <c r="E142" s="73"/>
      <c r="F142" s="94"/>
      <c r="G142" s="73"/>
      <c r="H142" s="106"/>
    </row>
    <row r="143" spans="1:8" s="28" customFormat="1" x14ac:dyDescent="0.3">
      <c r="A143" s="73"/>
      <c r="D143" s="73"/>
      <c r="E143" s="73"/>
      <c r="F143" s="94"/>
      <c r="G143" s="73"/>
      <c r="H143" s="106"/>
    </row>
    <row r="144" spans="1:8" s="28" customFormat="1" x14ac:dyDescent="0.3">
      <c r="A144" s="73"/>
      <c r="D144" s="73"/>
      <c r="E144" s="73"/>
      <c r="F144" s="94"/>
      <c r="G144" s="73"/>
      <c r="H144" s="106"/>
    </row>
    <row r="145" spans="1:8" s="28" customFormat="1" x14ac:dyDescent="0.3">
      <c r="A145" s="73"/>
      <c r="D145" s="73"/>
      <c r="E145" s="73"/>
      <c r="F145" s="94"/>
      <c r="G145" s="73"/>
      <c r="H145" s="106"/>
    </row>
    <row r="146" spans="1:8" s="28" customFormat="1" x14ac:dyDescent="0.3">
      <c r="A146" s="73"/>
      <c r="D146" s="73"/>
      <c r="E146" s="73"/>
      <c r="F146" s="94"/>
      <c r="G146" s="73"/>
      <c r="H146" s="106"/>
    </row>
    <row r="147" spans="1:8" s="28" customFormat="1" x14ac:dyDescent="0.3">
      <c r="A147" s="73"/>
      <c r="D147" s="73"/>
      <c r="E147" s="73"/>
      <c r="F147" s="94"/>
      <c r="G147" s="73"/>
      <c r="H147" s="106"/>
    </row>
    <row r="148" spans="1:8" s="28" customFormat="1" x14ac:dyDescent="0.3">
      <c r="A148" s="73"/>
      <c r="D148" s="73"/>
      <c r="E148" s="73"/>
      <c r="F148" s="94"/>
      <c r="G148" s="73"/>
      <c r="H148" s="106"/>
    </row>
    <row r="149" spans="1:8" s="28" customFormat="1" x14ac:dyDescent="0.3">
      <c r="A149" s="73"/>
      <c r="D149" s="73"/>
      <c r="E149" s="73"/>
      <c r="F149" s="94"/>
      <c r="G149" s="73"/>
      <c r="H149" s="106"/>
    </row>
    <row r="150" spans="1:8" s="11" customFormat="1" ht="24.9" customHeight="1" x14ac:dyDescent="0.3">
      <c r="A150" s="95"/>
      <c r="D150" s="95"/>
      <c r="E150" s="95"/>
      <c r="F150" s="96"/>
      <c r="G150" s="95"/>
      <c r="H150" s="107"/>
    </row>
    <row r="151" spans="1:8" s="10" customFormat="1" ht="4.2" x14ac:dyDescent="0.3">
      <c r="A151" s="78"/>
      <c r="D151" s="78"/>
      <c r="E151" s="78"/>
      <c r="F151" s="80"/>
      <c r="G151" s="78"/>
      <c r="H151" s="108"/>
    </row>
    <row r="152" spans="1:8" s="10" customFormat="1" ht="4.2" x14ac:dyDescent="0.3">
      <c r="A152" s="78"/>
      <c r="D152" s="78"/>
      <c r="E152" s="78"/>
      <c r="F152" s="80"/>
      <c r="G152" s="78"/>
      <c r="H152" s="108"/>
    </row>
  </sheetData>
  <mergeCells count="9">
    <mergeCell ref="E2:G2"/>
    <mergeCell ref="F5:F6"/>
    <mergeCell ref="G5:G6"/>
    <mergeCell ref="H5:H6"/>
    <mergeCell ref="A5:A6"/>
    <mergeCell ref="B5:B6"/>
    <mergeCell ref="C5:C6"/>
    <mergeCell ref="D5:D6"/>
    <mergeCell ref="E5:E6"/>
  </mergeCells>
  <printOptions horizontalCentered="1"/>
  <pageMargins left="0.39370078740157483" right="0.39370078740157483" top="0.39370078740157483" bottom="0.51181102362204722" header="0.31496062992125984" footer="0.31496062992125984"/>
  <pageSetup paperSize="9" scale="83" fitToWidth="0" fitToHeight="0" orientation="portrait" useFirstPageNumber="1" r:id="rId1"/>
  <headerFooter>
    <oddFooter>&amp;C9.&amp;P</oddFooter>
    <firstFooter>&amp;C1.1&amp;P</first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28</vt:i4>
      </vt:variant>
    </vt:vector>
  </HeadingPairs>
  <TitlesOfParts>
    <vt:vector size="43" baseType="lpstr">
      <vt:lpstr>P&amp;G - Section 1</vt:lpstr>
      <vt:lpstr>Site Clearance - Section 2</vt:lpstr>
      <vt:lpstr>Pipe trenches - Section 3</vt:lpstr>
      <vt:lpstr>Gabions &amp; Pitching - Section 4</vt:lpstr>
      <vt:lpstr>Bedding - Section 5</vt:lpstr>
      <vt:lpstr>Pressure Pipelines - Section 6</vt:lpstr>
      <vt:lpstr>Fencing -Section 7</vt:lpstr>
      <vt:lpstr>Pump Requirements - Section 8</vt:lpstr>
      <vt:lpstr>Treatment Plant- Section 9 </vt:lpstr>
      <vt:lpstr>Valves - Section 9</vt:lpstr>
      <vt:lpstr>Standpipes - Section 10</vt:lpstr>
      <vt:lpstr>Phase 1_ Summary</vt:lpstr>
      <vt:lpstr>Reservoirs - Section 12</vt:lpstr>
      <vt:lpstr>Electricity - Section 13</vt:lpstr>
      <vt:lpstr>Total Sumary</vt:lpstr>
      <vt:lpstr>'Bedding - Section 5'!Print_Area</vt:lpstr>
      <vt:lpstr>'Electricity - Section 13'!Print_Area</vt:lpstr>
      <vt:lpstr>'Fencing -Section 7'!Print_Area</vt:lpstr>
      <vt:lpstr>'Gabions &amp; Pitching - Section 4'!Print_Area</vt:lpstr>
      <vt:lpstr>'P&amp;G - Section 1'!Print_Area</vt:lpstr>
      <vt:lpstr>'Phase 1_ Summary'!Print_Area</vt:lpstr>
      <vt:lpstr>'Pipe trenches - Section 3'!Print_Area</vt:lpstr>
      <vt:lpstr>'Pressure Pipelines - Section 6'!Print_Area</vt:lpstr>
      <vt:lpstr>'Pump Requirements - Section 8'!Print_Area</vt:lpstr>
      <vt:lpstr>'Reservoirs - Section 12'!Print_Area</vt:lpstr>
      <vt:lpstr>'Site Clearance - Section 2'!Print_Area</vt:lpstr>
      <vt:lpstr>'Standpipes - Section 10'!Print_Area</vt:lpstr>
      <vt:lpstr>'Total Sumary'!Print_Area</vt:lpstr>
      <vt:lpstr>'Treatment Plant- Section 9 '!Print_Area</vt:lpstr>
      <vt:lpstr>'Valves - Section 9'!Print_Area</vt:lpstr>
      <vt:lpstr>'Bedding - Section 5'!Print_Titles</vt:lpstr>
      <vt:lpstr>'Electricity - Section 13'!Print_Titles</vt:lpstr>
      <vt:lpstr>'Fencing -Section 7'!Print_Titles</vt:lpstr>
      <vt:lpstr>'Gabions &amp; Pitching - Section 4'!Print_Titles</vt:lpstr>
      <vt:lpstr>'P&amp;G - Section 1'!Print_Titles</vt:lpstr>
      <vt:lpstr>'Pipe trenches - Section 3'!Print_Titles</vt:lpstr>
      <vt:lpstr>'Pressure Pipelines - Section 6'!Print_Titles</vt:lpstr>
      <vt:lpstr>'Pump Requirements - Section 8'!Print_Titles</vt:lpstr>
      <vt:lpstr>'Reservoirs - Section 12'!Print_Titles</vt:lpstr>
      <vt:lpstr>'Site Clearance - Section 2'!Print_Titles</vt:lpstr>
      <vt:lpstr>'Standpipes - Section 10'!Print_Titles</vt:lpstr>
      <vt:lpstr>'Treatment Plant- Section 9 '!Print_Titles</vt:lpstr>
      <vt:lpstr>'Valves - Section 9'!Print_Titles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kgovender</dc:creator>
  <cp:lastModifiedBy>user</cp:lastModifiedBy>
  <cp:lastPrinted>2025-10-14T04:08:27Z</cp:lastPrinted>
  <dcterms:created xsi:type="dcterms:W3CDTF">2013-08-12T14:06:00Z</dcterms:created>
  <dcterms:modified xsi:type="dcterms:W3CDTF">2025-10-14T04:09:39Z</dcterms:modified>
</cp:coreProperties>
</file>