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ortdm-my.sharepoint.com/personal/nkosiyabon_ortambodm_gov_za1/Documents/Documents/O. R. Tambo DM/O. R. Tambo - Projects/Tender Documents/2026 - 2027 FY/July 2026/Mchonco Water Supply/"/>
    </mc:Choice>
  </mc:AlternateContent>
  <xr:revisionPtr revIDLastSave="0" documentId="8_{038FA61C-55F9-4AC7-86BC-A92D443D48EE}" xr6:coauthVersionLast="47" xr6:coauthVersionMax="47" xr10:uidLastSave="{00000000-0000-0000-0000-000000000000}"/>
  <bookViews>
    <workbookView xWindow="-110" yWindow="-110" windowWidth="19420" windowHeight="11500" tabRatio="960" xr2:uid="{00000000-000D-0000-FFFF-FFFF00000000}"/>
  </bookViews>
  <sheets>
    <sheet name="Sec 1- P&amp;G's" sheetId="2" r:id="rId1"/>
  </sheets>
  <definedNames>
    <definedName name="_xlnm.Print_Area" localSheetId="0">'Sec 1- P&amp;G''s'!$A$1:$G$854</definedName>
    <definedName name="_xlnm.Print_Titles" localSheetId="0">'Sec 1- P&amp;G''s'!$5:$10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22" i="2" l="1"/>
  <c r="D823" i="2"/>
  <c r="D824" i="2"/>
  <c r="D825" i="2"/>
  <c r="D826" i="2"/>
  <c r="D827" i="2"/>
  <c r="D828" i="2"/>
  <c r="D829" i="2"/>
  <c r="D830" i="2"/>
  <c r="D831" i="2"/>
  <c r="D832" i="2"/>
  <c r="D833" i="2"/>
  <c r="D821" i="2"/>
  <c r="D820" i="2"/>
  <c r="E808" i="2"/>
  <c r="E801" i="2"/>
  <c r="E795" i="2"/>
  <c r="E743" i="2"/>
  <c r="E735" i="2"/>
  <c r="E714" i="2"/>
  <c r="E707" i="2"/>
  <c r="E706" i="2"/>
  <c r="E705" i="2"/>
  <c r="E704" i="2"/>
  <c r="E703" i="2"/>
  <c r="E648" i="2"/>
  <c r="E632" i="2"/>
  <c r="E624" i="2"/>
  <c r="E518" i="2"/>
  <c r="E508" i="2"/>
  <c r="E502" i="2"/>
  <c r="E494" i="2"/>
  <c r="E490" i="2"/>
  <c r="E408" i="2"/>
  <c r="E414" i="2" s="1"/>
  <c r="E396" i="2"/>
  <c r="E402" i="2" s="1"/>
  <c r="E382" i="2"/>
  <c r="E388" i="2" s="1"/>
  <c r="E418" i="2" s="1"/>
  <c r="E364" i="2"/>
  <c r="E358" i="2"/>
  <c r="E352" i="2"/>
  <c r="E254" i="2"/>
  <c r="E252" i="2"/>
  <c r="E250" i="2"/>
  <c r="E246" i="2"/>
  <c r="E244" i="2"/>
  <c r="E238" i="2"/>
  <c r="E236" i="2"/>
  <c r="E170" i="2"/>
  <c r="E153" i="2"/>
  <c r="E163" i="2" s="1"/>
  <c r="E400" i="2" l="1"/>
  <c r="F114" i="2"/>
  <c r="E116" i="2" s="1"/>
  <c r="F110" i="2"/>
  <c r="E112" i="2" s="1"/>
  <c r="F102" i="2"/>
  <c r="E108" i="2" s="1"/>
  <c r="F98" i="2"/>
  <c r="F97" i="2"/>
</calcChain>
</file>

<file path=xl/sharedStrings.xml><?xml version="1.0" encoding="utf-8"?>
<sst xmlns="http://schemas.openxmlformats.org/spreadsheetml/2006/main" count="1136" uniqueCount="738">
  <si>
    <t>SECTION</t>
  </si>
  <si>
    <t>DESCRIPTION</t>
  </si>
  <si>
    <t>AMOUNT (R)</t>
  </si>
  <si>
    <t>SITE CLEARANCE</t>
  </si>
  <si>
    <t>ITEM</t>
  </si>
  <si>
    <t>PAYMENT</t>
  </si>
  <si>
    <t>UNIT</t>
  </si>
  <si>
    <t>QTY</t>
  </si>
  <si>
    <t>RATE</t>
  </si>
  <si>
    <t xml:space="preserve">   AMOUNT</t>
  </si>
  <si>
    <t>NO.</t>
  </si>
  <si>
    <t>REF.</t>
  </si>
  <si>
    <t>R</t>
  </si>
  <si>
    <t>SABS 1200AA</t>
  </si>
  <si>
    <t>SECTION 1 : PRELIMINARY AND GENERAL</t>
  </si>
  <si>
    <t>1.1</t>
  </si>
  <si>
    <t>8.3</t>
  </si>
  <si>
    <t>FIXED-CHARGE ITEMS</t>
  </si>
  <si>
    <t>1.1.1</t>
  </si>
  <si>
    <t>8.3.1</t>
  </si>
  <si>
    <t>Contractual requirements</t>
  </si>
  <si>
    <t xml:space="preserve"> Sum </t>
  </si>
  <si>
    <t>1.1.2</t>
  </si>
  <si>
    <t>8.3.2</t>
  </si>
  <si>
    <t>Establishment of facilities on the site</t>
  </si>
  <si>
    <t>1.1.2.1</t>
  </si>
  <si>
    <t>8.3.2.1</t>
  </si>
  <si>
    <t>Facilities for Engineer:</t>
  </si>
  <si>
    <t>1.1.2.1.1</t>
  </si>
  <si>
    <t>Sum</t>
  </si>
  <si>
    <t>1.1.2.1.2</t>
  </si>
  <si>
    <t>1.1.2.2</t>
  </si>
  <si>
    <t>8.3.2.2</t>
  </si>
  <si>
    <t>Facilities for the Contractor:</t>
  </si>
  <si>
    <t>1.1.2.2.1</t>
  </si>
  <si>
    <t>(a) Offices and storage sheds</t>
  </si>
  <si>
    <t>1.1.2.2.2</t>
  </si>
  <si>
    <t>(b) Workshops</t>
  </si>
  <si>
    <t>1.1.2.2.3</t>
  </si>
  <si>
    <t>1.1.2.2.4</t>
  </si>
  <si>
    <t>1.1.2.2.5</t>
  </si>
  <si>
    <t>1.1.2.2.6</t>
  </si>
  <si>
    <t>1.1.2.2.7</t>
  </si>
  <si>
    <t>1.1.3</t>
  </si>
  <si>
    <t>8.3.3</t>
  </si>
  <si>
    <t>Other fixed-charge obligations</t>
  </si>
  <si>
    <t>1.1.4</t>
  </si>
  <si>
    <t>8.3.4</t>
  </si>
  <si>
    <t>Removal of site establishment on completion of the Works</t>
  </si>
  <si>
    <t xml:space="preserve"> TOTAL CARRIED FORWARD</t>
  </si>
  <si>
    <t xml:space="preserve"> BROUGHT FORWARD</t>
  </si>
  <si>
    <t>Comply with project Environmental Management Specification fully</t>
  </si>
  <si>
    <t>1.2</t>
  </si>
  <si>
    <t>8.4</t>
  </si>
  <si>
    <t>TIME-RELATED ITEMS</t>
  </si>
  <si>
    <t>1.2.1</t>
  </si>
  <si>
    <t>8.4.1</t>
  </si>
  <si>
    <t>Contractual Requirements</t>
  </si>
  <si>
    <t>1.2.2</t>
  </si>
  <si>
    <t>8.4.2</t>
  </si>
  <si>
    <t>Operation and Maintenance of Facilities on Site, for the Duration of Construction</t>
  </si>
  <si>
    <t>1.2.2.1</t>
  </si>
  <si>
    <t>8.4.2.1</t>
  </si>
  <si>
    <t xml:space="preserve"> Facilities for Engineer:</t>
  </si>
  <si>
    <t>(a) Furnished offices</t>
  </si>
  <si>
    <t>(b) Nameboard (1 no.)</t>
  </si>
  <si>
    <t>1.2.2.2</t>
  </si>
  <si>
    <t>8.4.2.2</t>
  </si>
  <si>
    <t xml:space="preserve"> Facilities for Contractor:</t>
  </si>
  <si>
    <t>1.2.3</t>
  </si>
  <si>
    <t>8.4.3</t>
  </si>
  <si>
    <t>Supervision for duration of construction</t>
  </si>
  <si>
    <t>1.2.4</t>
  </si>
  <si>
    <t>1.2.5</t>
  </si>
  <si>
    <t>1.3</t>
  </si>
  <si>
    <t>1.3.1</t>
  </si>
  <si>
    <t>Prov. Sum</t>
  </si>
  <si>
    <t>%</t>
  </si>
  <si>
    <t>8.6</t>
  </si>
  <si>
    <t>PRIME COST ITEMS</t>
  </si>
  <si>
    <t>P.C Sum</t>
  </si>
  <si>
    <t>(b) Provision of celluphone for use by CLO</t>
  </si>
  <si>
    <t xml:space="preserve">(c) CLO's cellphone costs (at R200/month)   </t>
  </si>
  <si>
    <t>8.8</t>
  </si>
  <si>
    <t>TEMPORARY WORKS</t>
  </si>
  <si>
    <t>1.5.1</t>
  </si>
  <si>
    <t>Provision of access to the Works:</t>
  </si>
  <si>
    <t>Provide access to the Works including all temporary deviation roads, excavations and ramps, etc.</t>
  </si>
  <si>
    <t>1.5.2</t>
  </si>
  <si>
    <t>SANS 1921-2</t>
  </si>
  <si>
    <t>Accomodation of traffic</t>
  </si>
  <si>
    <t>Accommodation and management of traffic during the Contract</t>
  </si>
  <si>
    <t>8.7</t>
  </si>
  <si>
    <t>DAYWORK</t>
  </si>
  <si>
    <t>Unskilled workers</t>
  </si>
  <si>
    <t>hr</t>
  </si>
  <si>
    <t>Tractor-loader-backhoe (TLB)</t>
  </si>
  <si>
    <t>SECTION 1 TOTAL CARRIED FORWARD TO SUMMARY</t>
  </si>
  <si>
    <t xml:space="preserve">Provision of Health and Safety Officer, with industry recognized qualifications in Environmental Health, or in Public Health, or in Safety Management, and registered with the South African Council for Project and Construction Management Professions (SACPCMP), as a Registered Occupational Health &amp; Safety Agent. </t>
  </si>
  <si>
    <t>OHS ACT Requirements</t>
  </si>
  <si>
    <t>PSA 8.1 &amp; PSA 8.2</t>
  </si>
  <si>
    <t xml:space="preserve">Full compliance with all OHS Act 85 of 1993 and Construction Regulations 2014 requirements during the construction of the Works </t>
  </si>
  <si>
    <t>SECTION 2: SITE CLEARANCE</t>
  </si>
  <si>
    <t>2.1</t>
  </si>
  <si>
    <t>8.2.1</t>
  </si>
  <si>
    <t>Clear and Grub:</t>
  </si>
  <si>
    <t>2.1.1</t>
  </si>
  <si>
    <t>m²</t>
  </si>
  <si>
    <t>2.1.2</t>
  </si>
  <si>
    <t>8.2.2.a)</t>
  </si>
  <si>
    <t>Clear and grub trees of girth:</t>
  </si>
  <si>
    <t>2.1.2.1</t>
  </si>
  <si>
    <t>Greater than 1 m but less than 2 m</t>
  </si>
  <si>
    <t>No</t>
  </si>
  <si>
    <t>m</t>
  </si>
  <si>
    <t/>
  </si>
  <si>
    <t>SECTION 2 TOTAL CARRIED FORWARD TO SUMMARY</t>
  </si>
  <si>
    <t>8.3.1( c )</t>
  </si>
  <si>
    <t>SABS 1200 DB</t>
  </si>
  <si>
    <t>3.1.1</t>
  </si>
  <si>
    <t>8.3.2 (a)</t>
  </si>
  <si>
    <t>8.3.2 (a) (ii)</t>
  </si>
  <si>
    <t>8.3.2 (b)</t>
  </si>
  <si>
    <t>8.3.2 (b) (i)</t>
  </si>
  <si>
    <t>8.3.2 (b) (ii)</t>
  </si>
  <si>
    <t>3.2</t>
  </si>
  <si>
    <t>Intermediate Excavation</t>
  </si>
  <si>
    <t>m³</t>
  </si>
  <si>
    <t>Hard Rock Excavation</t>
  </si>
  <si>
    <t>8.3.2 (e)</t>
  </si>
  <si>
    <t>Excavate and dispose of unsuitable material from trench bottom</t>
  </si>
  <si>
    <t>8.3.6</t>
  </si>
  <si>
    <t>SABS 1200 DA</t>
  </si>
  <si>
    <t>Intermediate material</t>
  </si>
  <si>
    <t>SECTION 3 TOTAL CARRIED FORWARD TO SUMMARY</t>
  </si>
  <si>
    <t>SABS 1200 C</t>
  </si>
  <si>
    <t>3.1</t>
  </si>
  <si>
    <t>Clear and grub pump house site and dispose of surplus material approved waste dump site.</t>
  </si>
  <si>
    <t>Remove Topsoil</t>
  </si>
  <si>
    <t>2.2</t>
  </si>
  <si>
    <t>2.2.1</t>
  </si>
  <si>
    <t>2.2.1.1</t>
  </si>
  <si>
    <t>For pipelines</t>
  </si>
  <si>
    <t>For small works</t>
  </si>
  <si>
    <t>Remove topsoil to  a depth of 150mm, stockpile and maintain for duration of contract, for later use, using mechanical excavation methods only.</t>
  </si>
  <si>
    <t>For foundations</t>
  </si>
  <si>
    <t>Bulk Excavation</t>
  </si>
  <si>
    <t>Restricted Excavation</t>
  </si>
  <si>
    <t>Restricted excavation in earth not exceeding 1 m depth</t>
  </si>
  <si>
    <t>Hard rock</t>
  </si>
  <si>
    <t>Earthfilling</t>
  </si>
  <si>
    <t>Under floors and foundations</t>
  </si>
  <si>
    <t>3.2.1</t>
  </si>
  <si>
    <t>3.2.2</t>
  </si>
  <si>
    <t>EARTHWORKS (SMALL WORKS)</t>
  </si>
  <si>
    <t>SECTION 3: EARTHWORKS (PIPE TRENCHES)</t>
  </si>
  <si>
    <t>Excavation Ancillaries</t>
  </si>
  <si>
    <t>No.</t>
  </si>
  <si>
    <t>SECTION 4 TOTAL CARRIED FORWARD TO SUMMARY</t>
  </si>
  <si>
    <t>8.2.1(a)</t>
  </si>
  <si>
    <t>8.2.1(b)</t>
  </si>
  <si>
    <t>8.2.2</t>
  </si>
  <si>
    <t>8.2.3</t>
  </si>
  <si>
    <t>5.1.1</t>
  </si>
  <si>
    <t xml:space="preserve"> Provision of Bedding From Trench Excavation</t>
  </si>
  <si>
    <t>Selected granular material</t>
  </si>
  <si>
    <t>Selected fill material</t>
  </si>
  <si>
    <t>Supply only of Bedding by Importation</t>
  </si>
  <si>
    <t>8.2.2.1</t>
  </si>
  <si>
    <t>8.2.2.1(a)</t>
  </si>
  <si>
    <t>8.2.2.1(b)</t>
  </si>
  <si>
    <t>8.2.2.3</t>
  </si>
  <si>
    <t>From Commercial Sources</t>
  </si>
  <si>
    <t>8.2.2.3(a)</t>
  </si>
  <si>
    <t>8.2.2.3(b)</t>
  </si>
  <si>
    <t>Supply and place 19mm stone bedding (provisional)</t>
  </si>
  <si>
    <t>SABS 1200 LB</t>
  </si>
  <si>
    <t>6.1.1</t>
  </si>
  <si>
    <t>6.1.2</t>
  </si>
  <si>
    <t>6.2.1</t>
  </si>
  <si>
    <t>6.2.1.1</t>
  </si>
  <si>
    <t>From other Necessary Excavations</t>
  </si>
  <si>
    <t>6.2.1.2</t>
  </si>
  <si>
    <t>6.2.3</t>
  </si>
  <si>
    <t xml:space="preserve">Supply and install Grade A4 geofabric filter membrane (provisional) </t>
  </si>
  <si>
    <t xml:space="preserve">Concrete Bedding Cradle (Provisional) </t>
  </si>
  <si>
    <t>15/19 Grade concrete</t>
  </si>
  <si>
    <t>6.3.1</t>
  </si>
  <si>
    <t>Soil Poisoning</t>
  </si>
  <si>
    <t>Backfilling with material from the excavations compacted to density of at least 98% Mod. AASHTO density</t>
  </si>
  <si>
    <t>Under floors, pavings, etc.</t>
  </si>
  <si>
    <t>Backfilling to trenches, foundations, etc</t>
  </si>
  <si>
    <t>Filling with 150 mm thick G7 material imported from commercial source compacted to 95% Mod. AASHTO maximum density.</t>
  </si>
  <si>
    <t>With insecticides under floors, etc.</t>
  </si>
  <si>
    <t>Extra-over for excavation  in:</t>
  </si>
  <si>
    <t>SABS 1200 GB</t>
  </si>
  <si>
    <t xml:space="preserve">25 MPa/19mm Concrete for:
</t>
  </si>
  <si>
    <t xml:space="preserve">Foundations and footings
</t>
  </si>
  <si>
    <t xml:space="preserve">Unformed surface finishes
</t>
  </si>
  <si>
    <t>Rough vertical to concealed surfaces:</t>
  </si>
  <si>
    <t>Rough vertical to narrow widths to edges:</t>
  </si>
  <si>
    <t>t</t>
  </si>
  <si>
    <t>Unreinforced Concrete</t>
  </si>
  <si>
    <t>6.1.1.1</t>
  </si>
  <si>
    <t>Reinforced Concrete</t>
  </si>
  <si>
    <t xml:space="preserve">Concrete Tests
</t>
  </si>
  <si>
    <t>6.2.1.3</t>
  </si>
  <si>
    <t xml:space="preserve">Surface beds, ramps, steps, aprons, e.t.c
</t>
  </si>
  <si>
    <t xml:space="preserve">30 MPa/19mm Concrete for:
</t>
  </si>
  <si>
    <t xml:space="preserve">Roof slabs
</t>
  </si>
  <si>
    <t xml:space="preserve">Concrete Finishes
</t>
  </si>
  <si>
    <t>Formwork</t>
  </si>
  <si>
    <t>HT mild steel reinforcement to structural concrete members in bars of all diameters in ring beams, strip footings, etc.</t>
  </si>
  <si>
    <t xml:space="preserve">Reinforcement
</t>
  </si>
  <si>
    <t xml:space="preserve">Joints
</t>
  </si>
  <si>
    <t xml:space="preserve">Expansion joints </t>
  </si>
  <si>
    <t xml:space="preserve">Construction Joints
</t>
  </si>
  <si>
    <t>Construction joint between the walls and roof slab, with 2-ply malthoid layer</t>
  </si>
  <si>
    <t>CONCRETE (ORDINARY BUILDINGS)</t>
  </si>
  <si>
    <t>One-brick walls</t>
  </si>
  <si>
    <t xml:space="preserve">One-brick walls
</t>
  </si>
  <si>
    <t xml:space="preserve">Brickwork in Foundations
</t>
  </si>
  <si>
    <t xml:space="preserve">Brickwork in Superstructure
</t>
  </si>
  <si>
    <t xml:space="preserve">In walls
</t>
  </si>
  <si>
    <t>Ventilation</t>
  </si>
  <si>
    <t>6.2.3.1</t>
  </si>
  <si>
    <t>8.1.1</t>
  </si>
  <si>
    <t>8.1.2</t>
  </si>
  <si>
    <t>Remove topsoil (1 m width) to  a depth of 150 mm, stockpile and maintain for duration of contract, for later use, using mechanical excavation methods only.</t>
  </si>
  <si>
    <t>Clear and grub pipeline route (1 m width)</t>
  </si>
  <si>
    <t>3.1.1.1</t>
  </si>
  <si>
    <t>SECTION 5 TOTAL CARRIED FORWARD TO SUMMARY</t>
  </si>
  <si>
    <t>Prov Sum</t>
  </si>
  <si>
    <t>7.1.1</t>
  </si>
  <si>
    <t>7.1.1.1</t>
  </si>
  <si>
    <t>7.1.2</t>
  </si>
  <si>
    <t>7.1.2.1</t>
  </si>
  <si>
    <t>7.2.1</t>
  </si>
  <si>
    <t>7.2.1.1</t>
  </si>
  <si>
    <t>7.2.1.2</t>
  </si>
  <si>
    <t>SECTION 7 TOTAL CARRIED FORWARD TO SUMMARY</t>
  </si>
  <si>
    <t>SABS 1200 HA</t>
  </si>
  <si>
    <t>15 Mpa/19mm Concrete (Provisional)</t>
  </si>
  <si>
    <t xml:space="preserve">Edges up to 300 mm high </t>
  </si>
  <si>
    <t>Forming 25 mm circular chamfer on foundations</t>
  </si>
  <si>
    <t>CONCRETE (SMALL WORKS)</t>
  </si>
  <si>
    <t>SABS 1200 GA</t>
  </si>
  <si>
    <t>STRUCTURAL STEELWORK (SMALL WORKS)</t>
  </si>
  <si>
    <t>Spread topsoil from stockpile to a  depth of 100 mm</t>
  </si>
  <si>
    <t>8.3.3.1</t>
  </si>
  <si>
    <t>8.3.5</t>
  </si>
  <si>
    <t xml:space="preserve">Smooth finish with steel float to surface beds, etc.
</t>
  </si>
  <si>
    <t xml:space="preserve"> Finishings</t>
  </si>
  <si>
    <t>8.3.6.1</t>
  </si>
  <si>
    <t>kg</t>
  </si>
  <si>
    <t>MASONRY</t>
  </si>
  <si>
    <t>Damp-proofing of Walls and Floors</t>
  </si>
  <si>
    <t>8.4.6.1</t>
  </si>
  <si>
    <t>FENCING</t>
  </si>
  <si>
    <t>Gates</t>
  </si>
  <si>
    <t>Manufacturing and installation of 2134 mm x 1100mm "Type C" transformer room door and frame, including hinges and locksets.</t>
  </si>
  <si>
    <t>6.3.1.1</t>
  </si>
  <si>
    <t>SECTION 6 TOTAL CARRIED FORWARD TO SUMMARY</t>
  </si>
  <si>
    <t>SABS 1200 L</t>
  </si>
  <si>
    <t>6.3.2</t>
  </si>
  <si>
    <t>6.3.2.1</t>
  </si>
  <si>
    <t>6.3.2.1.1</t>
  </si>
  <si>
    <t>6.3.2.1.2</t>
  </si>
  <si>
    <t>6.3.2.2</t>
  </si>
  <si>
    <t>6.3.2.2.1</t>
  </si>
  <si>
    <t>Pipes of this material and diameter will undergo compression fitting connections, The rate shall include supply, handeling, connecting as well as cutting and waste fo jointing of ebows, pipes, drilling saddle holes and installing tee pieces. Each roll will be priced with one compression fitting coupling</t>
  </si>
  <si>
    <t>7.1.2.1.1</t>
  </si>
  <si>
    <t>7.3.1</t>
  </si>
  <si>
    <t>7.3.1.1</t>
  </si>
  <si>
    <t>7.3.2</t>
  </si>
  <si>
    <t>7.3.2.1</t>
  </si>
  <si>
    <t>7.3.3</t>
  </si>
  <si>
    <t>7.3.3.1</t>
  </si>
  <si>
    <t>7.3.4</t>
  </si>
  <si>
    <t>7.3.4.1</t>
  </si>
  <si>
    <t>1.2.5.1</t>
  </si>
  <si>
    <t>1.2.5.2</t>
  </si>
  <si>
    <t>3.2.3</t>
  </si>
  <si>
    <t>3.2.4</t>
  </si>
  <si>
    <t>Clear and grub reservoir site and dispose of surplus material approved waste dump site.</t>
  </si>
  <si>
    <t>SECTION 8 TOTAL CARRIED FORWARD TO SUMMARY</t>
  </si>
  <si>
    <t>OR TAMBO DISTRICT MUNICIPALITY</t>
  </si>
  <si>
    <t>Employent of PSC for the duration of the contract (5No at R200pm each)</t>
  </si>
  <si>
    <t>Community Liaison Officer (CLO)</t>
  </si>
  <si>
    <t xml:space="preserve">Contractor's mark up on above Items 1.3.1.1 </t>
  </si>
  <si>
    <t>Contractor's mark up on above Items 1.3.1.5</t>
  </si>
  <si>
    <t>1.4.1</t>
  </si>
  <si>
    <t>1.4.1.1</t>
  </si>
  <si>
    <t>1.4.2</t>
  </si>
  <si>
    <t>1.4.2.1</t>
  </si>
  <si>
    <t>1.5.3</t>
  </si>
  <si>
    <t>1.5.4</t>
  </si>
  <si>
    <t>1.5.5</t>
  </si>
  <si>
    <t>1.2.5.3</t>
  </si>
  <si>
    <t>1.3.2</t>
  </si>
  <si>
    <t>1.3.3</t>
  </si>
  <si>
    <t>1.3.4</t>
  </si>
  <si>
    <t>1.3.5</t>
  </si>
  <si>
    <t>1.3.6</t>
  </si>
  <si>
    <t xml:space="preserve"> Expansion joints with 10mm polystyrene including 10x10mm polysulphide bead between vertical brick and/or concrete surfaces</t>
  </si>
  <si>
    <t>Foundations and footings</t>
  </si>
  <si>
    <t>Concrete Tests</t>
  </si>
  <si>
    <t>Making and testing of a set of three 150 x 150 x 150mm concrete strength test cubes</t>
  </si>
  <si>
    <t>Concrete Finishes</t>
  </si>
  <si>
    <t>Unformed surface finishes</t>
  </si>
  <si>
    <t>Smooth finish with steel float to surface beds, slabs, etc.</t>
  </si>
  <si>
    <t>Reinforcement</t>
  </si>
  <si>
    <t>Allow for investigation and repairs to the existing services including pipes and to make them function properly again</t>
  </si>
  <si>
    <t xml:space="preserve">Allowance for Civil Engineering Student / Trainee </t>
  </si>
  <si>
    <t>Contractors markup on the above 1.3.7</t>
  </si>
  <si>
    <t>Ref. 245  welded mesh reinforcement in concrete surface beds, slabs,  aprons, e.t.c.</t>
  </si>
  <si>
    <t xml:space="preserve">NFX brickwork (14MPa nominal compressive strength) in Class I mortar </t>
  </si>
  <si>
    <t>"Corobrik Firelight Travertine FBX" face bricks pointed with recessed horizontal and vertical joints in Class 1 mortar</t>
  </si>
  <si>
    <t>One layer of 375 micron "Consol Plastics Brikgrip DPC" embossed damp proof course</t>
  </si>
  <si>
    <t>One layer of 250 micron "Consol Plastics Gunplas USB Green" waterproof sheeting</t>
  </si>
  <si>
    <t>Making and testing of a set of three 150 x 150 x 150 mm concrete specimens</t>
  </si>
  <si>
    <t>Under surface beds</t>
  </si>
  <si>
    <t>Doors, Frames, e.t.c</t>
  </si>
  <si>
    <t>1.2.2.3</t>
  </si>
  <si>
    <t>1.2.2.4</t>
  </si>
  <si>
    <t>1.2.2.5</t>
  </si>
  <si>
    <t>1.2.2.6</t>
  </si>
  <si>
    <t>1.2.2.7</t>
  </si>
  <si>
    <t>1.2.2.8</t>
  </si>
  <si>
    <t>1.2.2.9</t>
  </si>
  <si>
    <t>1.2.2.10</t>
  </si>
  <si>
    <t>NYANDENI LOCAL MUNICIPALITY</t>
  </si>
  <si>
    <t>Months</t>
  </si>
  <si>
    <t>8.4.4</t>
  </si>
  <si>
    <t xml:space="preserve">SUMMARY </t>
  </si>
  <si>
    <t xml:space="preserve">800 Kl  steel reservoir </t>
  </si>
  <si>
    <t>WATER TREATMENT: PACKAGE PLANT</t>
  </si>
  <si>
    <t>Site Clearance</t>
  </si>
  <si>
    <t>Earthworks (Pipe Trenches)</t>
  </si>
  <si>
    <t>Bedding (Pipes)</t>
  </si>
  <si>
    <t>Preliminary and General Items</t>
  </si>
  <si>
    <t xml:space="preserve">(b) Nameboard </t>
  </si>
  <si>
    <t>1.1.3.1</t>
  </si>
  <si>
    <t>1.1.3.2</t>
  </si>
  <si>
    <t>1.1.3.3</t>
  </si>
  <si>
    <t>1.1.3.4</t>
  </si>
  <si>
    <t>1.1.3.5</t>
  </si>
  <si>
    <t>1.1.3.6</t>
  </si>
  <si>
    <t>1.1.3.7</t>
  </si>
  <si>
    <t>1.1.2.1.3</t>
  </si>
  <si>
    <t>(c') 2 No. Shaded Parking Bays</t>
  </si>
  <si>
    <t>(c) 2 No. Shaded Parking Bays</t>
  </si>
  <si>
    <t>(a) Health and Safety Obligations</t>
  </si>
  <si>
    <t>(b) Risk assessment</t>
  </si>
  <si>
    <t>(c ) Preparation of Project Specific OHS Plan</t>
  </si>
  <si>
    <t>(d) Health and Safety bFile</t>
  </si>
  <si>
    <t>(e) Training</t>
  </si>
  <si>
    <t>(f) Entry and Exist Medical Assessment of Employees</t>
  </si>
  <si>
    <t>(g) Compliance with Requirements of Environmental Management Plan</t>
  </si>
  <si>
    <t>(c) Living Accomodation</t>
  </si>
  <si>
    <t>(d)  Ablutions and latrine facilities</t>
  </si>
  <si>
    <t>(e) Tools and equipment</t>
  </si>
  <si>
    <t>(f) Water supplies, electric power and communications</t>
  </si>
  <si>
    <t xml:space="preserve">(g) Dealing with water </t>
  </si>
  <si>
    <t xml:space="preserve">(h) Access </t>
  </si>
  <si>
    <t>1.1.2.2.8</t>
  </si>
  <si>
    <t>1.2.2.11</t>
  </si>
  <si>
    <t>Company and Head Office Overhead costs for the Duration of the Contract</t>
  </si>
  <si>
    <t>6m³ Tipper Truck</t>
  </si>
  <si>
    <t>Water Pump</t>
  </si>
  <si>
    <t>Generator</t>
  </si>
  <si>
    <t>Excavation in all materials for trenches min. 700 mm wide, 800 mm cover to soffit, backfill, compact and dispose of surplus / unsuitable material, for pipes of up to 250mm diameter</t>
  </si>
  <si>
    <t xml:space="preserve">Over 0.0 m and up to 1.5 m </t>
  </si>
  <si>
    <t>3.1.1.2</t>
  </si>
  <si>
    <t>3.1.1.3</t>
  </si>
  <si>
    <t>Extra-over item for 3.1.1.1 for</t>
  </si>
  <si>
    <t>3.1.1.4</t>
  </si>
  <si>
    <t>3.1.1.5</t>
  </si>
  <si>
    <t>Make up deficiency in Backfill Material (Provisional)</t>
  </si>
  <si>
    <t>8.3.3.1 (a)</t>
  </si>
  <si>
    <t>From other necessary excavations on site</t>
  </si>
  <si>
    <t>by importation from designated borrow pits</t>
  </si>
  <si>
    <t>8.3.3.1 (b)</t>
  </si>
  <si>
    <t>by importation from commercial or off-site sources selected by the contractor</t>
  </si>
  <si>
    <t>8.3.3.1 (c)</t>
  </si>
  <si>
    <t>Existing Services that Intersect or Adjoin a pipe trench</t>
  </si>
  <si>
    <t xml:space="preserve">8.3.5 (a) </t>
  </si>
  <si>
    <t>Services that intersect a trench</t>
  </si>
  <si>
    <t>no.</t>
  </si>
  <si>
    <t xml:space="preserve">8.3.5 (b) </t>
  </si>
  <si>
    <t>Services that adjoin a trench</t>
  </si>
  <si>
    <t>3.2.5</t>
  </si>
  <si>
    <t>3.2.5.1</t>
  </si>
  <si>
    <t>3.2.5.2</t>
  </si>
  <si>
    <t>Finishing</t>
  </si>
  <si>
    <t>Reinstate road surfaces complete with all courses</t>
  </si>
  <si>
    <t>8.3.6.1 (a)</t>
  </si>
  <si>
    <t>Gravel on shoulders</t>
  </si>
  <si>
    <t>8.3.6.1 ('c)</t>
  </si>
  <si>
    <t>Asphalt of thickness 40mm in roadways</t>
  </si>
  <si>
    <t>3.3.1</t>
  </si>
  <si>
    <t>3.3.2</t>
  </si>
  <si>
    <t>3.3.3</t>
  </si>
  <si>
    <t>SECTION 4: BEDDING (PIPES)</t>
  </si>
  <si>
    <t>4.1.1</t>
  </si>
  <si>
    <t>4.1.2</t>
  </si>
  <si>
    <t>4.2.1</t>
  </si>
  <si>
    <t>4.2.1.1</t>
  </si>
  <si>
    <t>4.2.1.2</t>
  </si>
  <si>
    <t>4.2.2</t>
  </si>
  <si>
    <t>4.2.2.1</t>
  </si>
  <si>
    <t>4.2.2.2</t>
  </si>
  <si>
    <t>4.2.2.3</t>
  </si>
  <si>
    <t>4.2.2.4</t>
  </si>
  <si>
    <t>4.2.3</t>
  </si>
  <si>
    <t>4.2.3.1</t>
  </si>
  <si>
    <t xml:space="preserve">SECTION 5 : MEDIUM PRESSURE PIPELINES </t>
  </si>
  <si>
    <t>SECTION 5: MEDIUM PRESSURE PIPELINES</t>
  </si>
  <si>
    <t>5.1.1.1</t>
  </si>
  <si>
    <t>8.2.13</t>
  </si>
  <si>
    <t>8.2.11</t>
  </si>
  <si>
    <t>6.2.4</t>
  </si>
  <si>
    <t>6.2.4.1</t>
  </si>
  <si>
    <t>6.3.3</t>
  </si>
  <si>
    <t>6.3.3.1</t>
  </si>
  <si>
    <t>6.3.4</t>
  </si>
  <si>
    <t>6.3.4.1</t>
  </si>
  <si>
    <t>6.3.4.1.1</t>
  </si>
  <si>
    <t>6.3.6</t>
  </si>
  <si>
    <t>6.3.6.1</t>
  </si>
  <si>
    <t>6.3.6.2</t>
  </si>
  <si>
    <t>6.4.1</t>
  </si>
  <si>
    <t>6.4.1.1</t>
  </si>
  <si>
    <t>6.4.1.1.1</t>
  </si>
  <si>
    <t>6.4.2</t>
  </si>
  <si>
    <t>6.4.2.1</t>
  </si>
  <si>
    <t>6.4.2.1.1</t>
  </si>
  <si>
    <t>6.4.3</t>
  </si>
  <si>
    <t>6.4.3.1</t>
  </si>
  <si>
    <t>6.4.3.1.1</t>
  </si>
  <si>
    <t>6.4.3.2</t>
  </si>
  <si>
    <t>6.4.3.2.1</t>
  </si>
  <si>
    <t>6.4.5</t>
  </si>
  <si>
    <t>6.4.5.1</t>
  </si>
  <si>
    <t>6.4.6</t>
  </si>
  <si>
    <t>6.5.1</t>
  </si>
  <si>
    <t>6.5.1.1</t>
  </si>
  <si>
    <t xml:space="preserve">Louvres 700mmx150mm </t>
  </si>
  <si>
    <t>SECTION 6: SMALL WORKS (BOREHOLE KIOSK)</t>
  </si>
  <si>
    <t>6.5.2</t>
  </si>
  <si>
    <t>6.5.2.1</t>
  </si>
  <si>
    <t>6.5.3</t>
  </si>
  <si>
    <t>Guard House</t>
  </si>
  <si>
    <t>sum</t>
  </si>
  <si>
    <t>SECTION 7:  BULK STORAGE (STEEL RESERVOIR)</t>
  </si>
  <si>
    <t>7.2.2</t>
  </si>
  <si>
    <t>7.2.2.1</t>
  </si>
  <si>
    <t>7.2.2.1.1</t>
  </si>
  <si>
    <t>7.2.2.2</t>
  </si>
  <si>
    <t>7.2.2.2.1</t>
  </si>
  <si>
    <t>7.2.2.2.2</t>
  </si>
  <si>
    <t>7.2.3</t>
  </si>
  <si>
    <t>7.2.3.2</t>
  </si>
  <si>
    <t>7.2.3.2.1</t>
  </si>
  <si>
    <t>7.2.4</t>
  </si>
  <si>
    <t>7.2.4.1</t>
  </si>
  <si>
    <t>30 MPa/17mm Concrete for:</t>
  </si>
  <si>
    <t>7.3.2.1.1</t>
  </si>
  <si>
    <t>7.3.4.1.1</t>
  </si>
  <si>
    <t>7.3.4.1.2</t>
  </si>
  <si>
    <t>7.3.5</t>
  </si>
  <si>
    <t>7.3.5.1</t>
  </si>
  <si>
    <t>7.3.5.2</t>
  </si>
  <si>
    <t>7.3.6</t>
  </si>
  <si>
    <t>7.3.6.1</t>
  </si>
  <si>
    <t>7.4.1</t>
  </si>
  <si>
    <t>7.5.1</t>
  </si>
  <si>
    <t>7.5.2</t>
  </si>
  <si>
    <t>Rough finish with wood float to surface beds, slabs, etc.</t>
  </si>
  <si>
    <t>SECTION 8: MECHANICAL WORKS</t>
  </si>
  <si>
    <t xml:space="preserve">Works to be executed and performed by Pump Supplier and/or Mechanical Subcontractor </t>
  </si>
  <si>
    <t>Cast Iron Top Adaptor (for specific borehole riser pipe material supplied)  </t>
  </si>
  <si>
    <t xml:space="preserve">Borehole Riser Pipe: PE100 PN12.5 STR13.6 HDPE 50 mm (OD) </t>
  </si>
  <si>
    <t>Rate only</t>
  </si>
  <si>
    <t>Submersible Electrical Cable Joint</t>
  </si>
  <si>
    <t xml:space="preserve">Duct for sensor cables: PE100 PN6 HDPE 32 mm (OD) </t>
  </si>
  <si>
    <t>Stainless Steel rope (to secure pump)</t>
  </si>
  <si>
    <t>Pipes and fittings to be supplied and installed in Borehole Chambers</t>
  </si>
  <si>
    <t>Miscellaneous work</t>
  </si>
  <si>
    <t>8.1.7</t>
  </si>
  <si>
    <t>8.1.8</t>
  </si>
  <si>
    <t>8.1.9</t>
  </si>
  <si>
    <t>8.1.10</t>
  </si>
  <si>
    <t>Pre-Commisioning Tests</t>
  </si>
  <si>
    <t>2.5mm² x 3 core</t>
  </si>
  <si>
    <t>EARTHWORKS (CABLE AND DUCT TRENCHES)</t>
  </si>
  <si>
    <t>Excavate and set excavated material aside for re-use as filling for cable or sleeve trench not exceeding 1m deep</t>
  </si>
  <si>
    <t>Bedding material imported from off-site source (provisional)</t>
  </si>
  <si>
    <t>Danger tape - 400 mm wide overlapping</t>
  </si>
  <si>
    <t xml:space="preserve">Instrumentation Power cable Cu/PVC Insulated/PVC Bedded/SWA/PVC Sheathed 600/1000V multicore with stranded conductors. Cable fixed to cable tray, drawn into sleeves or laid into trenches. </t>
  </si>
  <si>
    <t>Terminations for Instrumentation Power cable Cu/PVC Insulated/PVC Bedded/SWA/PVC Sheathed 600/1000V multicore with stranded conductors.</t>
  </si>
  <si>
    <t xml:space="preserve">Extra low voltage instrumentation cable fixed to cable tray, drawn into sleeves or power skirting. </t>
  </si>
  <si>
    <t>1.5mm² 1-pair</t>
  </si>
  <si>
    <t xml:space="preserve">Terminations for Extra low voltage instrumentation cable </t>
  </si>
  <si>
    <t>INSTRUMENTATION</t>
  </si>
  <si>
    <t>Allow for all the costs and expenses in connection with the design, manufacture, painting, supplying and installation of the following materials and equipment:</t>
  </si>
  <si>
    <t>Hydrostatic Level Transmitter complete including sensors, transmitters, mounting materials and stands as required.</t>
  </si>
  <si>
    <t>Flow Switch complete including mounting materials and stands as required.</t>
  </si>
  <si>
    <t>SECTION 10: REFURBISHMENT OF EXISTING</t>
  </si>
  <si>
    <t>SUB-TOTAL 01</t>
  </si>
  <si>
    <t>SUB-TOTAL 02</t>
  </si>
  <si>
    <t xml:space="preserve"> TOTAL FORM OF OFFER</t>
  </si>
  <si>
    <t>Medium Pressure Pipelines</t>
  </si>
  <si>
    <t>Borehole Kiosk</t>
  </si>
  <si>
    <t>Refurbishment of Existing</t>
  </si>
  <si>
    <t>Bulk storage</t>
  </si>
  <si>
    <t>5.1.1.2</t>
  </si>
  <si>
    <t>110mm Ø Pressure Reducing Valve assembly complete</t>
  </si>
  <si>
    <t>110mm ø Non-Return Valve assembly complete</t>
  </si>
  <si>
    <t>110mm x 110mm x 110mm</t>
  </si>
  <si>
    <t>HDPE  PIPES</t>
  </si>
  <si>
    <t>Compression Tees (PN12.5)</t>
  </si>
  <si>
    <t>Compression Bends (PN12.5)</t>
  </si>
  <si>
    <t>5.2.1</t>
  </si>
  <si>
    <t>5.2.2</t>
  </si>
  <si>
    <t>5.2.3</t>
  </si>
  <si>
    <t>5.2.4</t>
  </si>
  <si>
    <t xml:space="preserve">Pipe Trenches </t>
  </si>
  <si>
    <t>110mm ø Scour Valve assembly complete</t>
  </si>
  <si>
    <t>110mm ø Air Valve assembly complete</t>
  </si>
  <si>
    <t>6.5.3.1</t>
  </si>
  <si>
    <t>Perimeter Fencing</t>
  </si>
  <si>
    <t>6.5.3.2</t>
  </si>
  <si>
    <t>Contractors mark-up on item 6.5.3.1 above</t>
  </si>
  <si>
    <t>7.4.2.2</t>
  </si>
  <si>
    <t>ADD: 5% FOR CONTINGENCIES</t>
  </si>
  <si>
    <t>Cut to fill, compact to 95% MOD AASHTO</t>
  </si>
  <si>
    <t>Excavation in earth to depths not exceeding 1 m deep, compacted to 95% MOD AASHTO and temporary stockpiling on site for re-use later</t>
  </si>
  <si>
    <t>Filling with 100 mm thick river sand material imported from commercial source compacted to 90% Mod. AASHTO maximum density.</t>
  </si>
  <si>
    <t>7.4.1.1</t>
  </si>
  <si>
    <t>Contractors mark-up on item 7.4.1.1 above</t>
  </si>
  <si>
    <t>Base plate</t>
  </si>
  <si>
    <t xml:space="preserve">16mm x 4-Core Aquaverne submersible cable </t>
  </si>
  <si>
    <t>6mm x 4-Core Aquaverne submersible cable</t>
  </si>
  <si>
    <t xml:space="preserve">10mm x 4-Core Aquaverne submersible cable </t>
  </si>
  <si>
    <t xml:space="preserve">4mm x 4-Core Aquaverne submersible </t>
  </si>
  <si>
    <t xml:space="preserve">2.5mm x 4-Core Aquaverne submersible </t>
  </si>
  <si>
    <t>50mm Cast Iron Base Plate</t>
  </si>
  <si>
    <t>32mm Cast Iron Base Plate</t>
  </si>
  <si>
    <t>65mm Cast Iron Base Plate</t>
  </si>
  <si>
    <t xml:space="preserve">Borehole Riser Pipe: PE100 PN12.5 STR13.6 HDPE 65 mm (OD) </t>
  </si>
  <si>
    <t>Borehole Riser Pipe</t>
  </si>
  <si>
    <t xml:space="preserve">Borehole Riser Pipe: PE100 PN12.5 STR13.6 HDPE 32 mm (OD) </t>
  </si>
  <si>
    <t>18.5kW 400V DOL Control Panel</t>
  </si>
  <si>
    <t>15kW 400V DOL Control Panel</t>
  </si>
  <si>
    <t>3.7kW 400V DOL Control Panel</t>
  </si>
  <si>
    <t>8.5.1</t>
  </si>
  <si>
    <t>8.5.2</t>
  </si>
  <si>
    <t>8.5.3</t>
  </si>
  <si>
    <t>8.5.4</t>
  </si>
  <si>
    <t>8.5.5</t>
  </si>
  <si>
    <t>Install water depth monitoring probes in all boreholes (All Boreholes)</t>
  </si>
  <si>
    <t>8.9.1</t>
  </si>
  <si>
    <t>8.10</t>
  </si>
  <si>
    <t>8.10.1</t>
  </si>
  <si>
    <t>Submersible centrifugal borehole pumps, complete with motor, seals, coupling, etc: Supply, Install, Test &amp; Commission</t>
  </si>
  <si>
    <t xml:space="preserve">Submersible cable </t>
  </si>
  <si>
    <t>8.5.6</t>
  </si>
  <si>
    <t>Supply and Install</t>
  </si>
  <si>
    <t>Allow for all costs for valves, instrumentation and pipework all as specified, depicted and listed on drawing 2512-LIB-C-D-001</t>
  </si>
  <si>
    <t xml:space="preserve">Allow for electrical supply cables between DB and control panel. </t>
  </si>
  <si>
    <t>8.5.7</t>
  </si>
  <si>
    <t>SECTION 8 : MECHANICAL &amp; ELECTRICAL WORKS</t>
  </si>
  <si>
    <t>Allow for all costs and expenses in connection all required electrical cables to DB, control panel and pumping Kiosk</t>
  </si>
  <si>
    <t>8.5.8</t>
  </si>
  <si>
    <t>8.5.9</t>
  </si>
  <si>
    <t>Allow for all the costs and expenses in connection with the supply and installation (including testing, factory acceptance testing) of the following materials and equipment:</t>
  </si>
  <si>
    <t xml:space="preserve">Stainless Steel Bottom Adaptor </t>
  </si>
  <si>
    <t xml:space="preserve">Borehole Riser Pipe: Boreline (as an alternative to 8.5 above) </t>
  </si>
  <si>
    <t>Borehole</t>
  </si>
  <si>
    <t>In all material</t>
  </si>
  <si>
    <t>8.6.1</t>
  </si>
  <si>
    <t>8.6.2</t>
  </si>
  <si>
    <t>8.6.3</t>
  </si>
  <si>
    <t>8.7.1</t>
  </si>
  <si>
    <t>8.7.2</t>
  </si>
  <si>
    <t>8.7.3</t>
  </si>
  <si>
    <t>8.7.4</t>
  </si>
  <si>
    <t>8.8.1</t>
  </si>
  <si>
    <t>8.8.2</t>
  </si>
  <si>
    <t>8.8.3</t>
  </si>
  <si>
    <t xml:space="preserve">Overhead electrical power supply extension -  Power Line </t>
  </si>
  <si>
    <t>LV CABLES, INSTRUMENTATION CONTROL AND DATA CABLES</t>
  </si>
  <si>
    <t>8.7.5</t>
  </si>
  <si>
    <t>Allow for any other costs and expenses in connection with all other required electrical cables to DB, control panel and pumping Kiosk</t>
  </si>
  <si>
    <t>Km</t>
  </si>
  <si>
    <t xml:space="preserve">1 Km Overhead extension line </t>
  </si>
  <si>
    <t>Mechanical and Electrical Works</t>
  </si>
  <si>
    <t>9.1.1</t>
  </si>
  <si>
    <t>9.1.2</t>
  </si>
  <si>
    <t>Crack injection, structural repair (patching), joint replacement, waterproofing membrane application, etc</t>
  </si>
  <si>
    <t>Repair and replacement to pipes</t>
  </si>
  <si>
    <t>9.2.2</t>
  </si>
  <si>
    <t>Existing Taps / Standpipe taps</t>
  </si>
  <si>
    <t>9.3.1</t>
  </si>
  <si>
    <t>Repair and/or replace vandised / damaged pipeworks, valve and valve chambers including excavation in all material</t>
  </si>
  <si>
    <t>9.2.1</t>
  </si>
  <si>
    <t>Repair and/or replace vandised / damaged taps and standpipes, including any excavation in all material</t>
  </si>
  <si>
    <t xml:space="preserve">MCHONCO WATER SUPPLY </t>
  </si>
  <si>
    <t xml:space="preserve">Borehole EC/T70/0782: Franklin SVM100/40 4" wet end or similar approved, including 3.7kW 400V Franklin motor with sleeve (if required), with duty-point 1 l/s at a differential head of 185 m. </t>
  </si>
  <si>
    <t>Borehole EC/T20/1568: Franklin SS624/31 6" wet end or similar approved), including 18.5kW 400V Franklin submesible motor with sleeve (if required), with duty-point 5.8 l/s at a differential head of 195 m.</t>
  </si>
  <si>
    <t xml:space="preserve">Borehole 3128DB00059: Franklin SS624/25 6" wet end or similar approved, including 15kW 400V Franklin motor with sleeve (if required), with duty-point 6 l/s at a differential head of 165 m. </t>
  </si>
  <si>
    <t>Supply and installation of High Security 2.4 m high clearvu fence with 76x12 Aperture or similar approved fence with 500 mm antibarrow and shark tooth spikes (both galvanised &amp; marine fusion bond coated-acid modified)</t>
  </si>
  <si>
    <t xml:space="preserve">Supply and erect a prefabricated steel reservoir complete. Rate to include for all inlet and outlet pipes, overflow pipe, access lid,  ladders, air vents, disinfecting, testing, commissioning, etc. </t>
  </si>
  <si>
    <t xml:space="preserve">Allow for all the costs and expenses in connection with the design, manufacture, supplying and installation, testing and commissioning of a Package Plant for the treatment of water meeting the ninimum SANS 241: 2015 Drinking Water quality requirements, including inlet and outlet pipes, etc - Refer to Appendix H in Tender document  for  groundwater quality analysis results to be used for the Package Plant    </t>
  </si>
  <si>
    <t>Contractors mark-up on item 7.5.1 above</t>
  </si>
  <si>
    <t>Supply and install 3 m  x 2,4 m heavy duty, Galvanized Mild Steel, double leaf vehicular gate including locks</t>
  </si>
  <si>
    <t>Provide a security guard house complete with 6000 L conservancy tank, including furniture.</t>
  </si>
  <si>
    <t>Contractors mark-up on item 7.7.1 above</t>
  </si>
  <si>
    <t>SECTION 7: BULK STORAGE &amp; TREATMENT FACILITIES (STEEL RESERVOIRS &amp; PACKAGE PLANT)</t>
  </si>
  <si>
    <t xml:space="preserve">15 Mpa/17mm Concrete </t>
  </si>
  <si>
    <t>7.2.3.1</t>
  </si>
  <si>
    <t>7.2.3.1.1</t>
  </si>
  <si>
    <t>7.6.1</t>
  </si>
  <si>
    <t>7.6.1.1</t>
  </si>
  <si>
    <t>7.6.2</t>
  </si>
  <si>
    <t>7.6.2.1</t>
  </si>
  <si>
    <t>7.7.1</t>
  </si>
  <si>
    <t>7.7.2</t>
  </si>
  <si>
    <t>SECTION 6: SMALL WORKS (No9 x BOREHOLE KIOSKS )</t>
  </si>
  <si>
    <t>Works will include the new and refurbishments at existing and new borehole kiosks)</t>
  </si>
  <si>
    <t>6.1.2.1</t>
  </si>
  <si>
    <t>6.1.2.1.1</t>
  </si>
  <si>
    <t>6.2.1.3.1</t>
  </si>
  <si>
    <t>6.2.1.3.2</t>
  </si>
  <si>
    <t>6.2.2</t>
  </si>
  <si>
    <t>6.2.2.1</t>
  </si>
  <si>
    <t>6.2.2.1.1</t>
  </si>
  <si>
    <t>6.2.2.1.2</t>
  </si>
  <si>
    <t>6.2.2.2</t>
  </si>
  <si>
    <t>6.2.2.2.1</t>
  </si>
  <si>
    <t>6.3.5</t>
  </si>
  <si>
    <t>6.3.5.1</t>
  </si>
  <si>
    <t>6.3.5.2</t>
  </si>
  <si>
    <t>6.3.6.1.1</t>
  </si>
  <si>
    <t>6.3.6.2.1</t>
  </si>
  <si>
    <t>Supply and installation of High Security 2.4 m high clearvu fence with 76x12 Aperture or similar approved fence with 500 mm antibarrow and shark tooth spikes (both galvanised &amp; marine fusion bond coated-acid modified), at all borehole Kiosks</t>
  </si>
  <si>
    <t>Supply and install 3 m  x 2,4 m heavy duty, Galvanized Mild Steel, double leaf vehicular gate including locks at all borehole kiosks</t>
  </si>
  <si>
    <t>5.1.2</t>
  </si>
  <si>
    <t>Extra over item 5.1.1 for supply, lay, joint, bed, test and disinfect specials incl cut pipes to length where required PVC class 16 complete with couplings</t>
  </si>
  <si>
    <t>5.1.3</t>
  </si>
  <si>
    <t>5.1.3.1</t>
  </si>
  <si>
    <t>5.1.3.2</t>
  </si>
  <si>
    <t>5.1.3.3</t>
  </si>
  <si>
    <t>5.1.3.4</t>
  </si>
  <si>
    <t>5.1.4</t>
  </si>
  <si>
    <t>5.1.4.1</t>
  </si>
  <si>
    <t>5.1.4.2</t>
  </si>
  <si>
    <t xml:space="preserve">Extra-over item 5.1.1 for Supplying, Fixing and Bedding of Valves </t>
  </si>
  <si>
    <t>5.1.4.2.1</t>
  </si>
  <si>
    <t>5.1.4.2.2</t>
  </si>
  <si>
    <t>5.1.4.2.3</t>
  </si>
  <si>
    <t>5.1.4.2.4</t>
  </si>
  <si>
    <t>5.1.4.2.5</t>
  </si>
  <si>
    <t>5.1.5</t>
  </si>
  <si>
    <t>5.1.6</t>
  </si>
  <si>
    <t>5.1.7</t>
  </si>
  <si>
    <t>5.3.1</t>
  </si>
  <si>
    <t>5.3.1.1</t>
  </si>
  <si>
    <t>5.3.1.2</t>
  </si>
  <si>
    <t>Extra-over Item 5.3.1.1 for Supplying, Fixing, and Bedding of HDPE Specials Complete with Couplings:</t>
  </si>
  <si>
    <t>5.2.2.1</t>
  </si>
  <si>
    <t>5.2.2.2</t>
  </si>
  <si>
    <t>25mm Ø x 90° Bend</t>
  </si>
  <si>
    <t>5.2.2.3</t>
  </si>
  <si>
    <t>50mm Ø x 90° Bend</t>
  </si>
  <si>
    <t>Contractor's mark up on above Items 5.2.3</t>
  </si>
  <si>
    <t>2.3.1</t>
  </si>
  <si>
    <t>2.3.2</t>
  </si>
  <si>
    <t xml:space="preserve">Existing Water Services Proofing </t>
  </si>
  <si>
    <t xml:space="preserve">Allow for physical location and confirmation of existing rising and gravity mains pipelines including type, sizes and alignment from boreholes to reservoirs or connecting pipeline using trial holes or any other detection equipment. </t>
  </si>
  <si>
    <t>Contractor's mark up on above Items 2.3.1</t>
  </si>
  <si>
    <t>1.3.1.1</t>
  </si>
  <si>
    <t>1.3.1.2</t>
  </si>
  <si>
    <t>Contractors mark-up on item 9.1.1 above</t>
  </si>
  <si>
    <t>Contractors mark-up on item 9.2.1 above</t>
  </si>
  <si>
    <t>Contractors mark-up on item 9.3.1 above</t>
  </si>
  <si>
    <t>ADD: VAT @ 15%</t>
  </si>
  <si>
    <t>Anchor/Thrust Blocks and Pedestals as shown on Drawing No. 2513-MCH-C-D-009</t>
  </si>
  <si>
    <t>Valve Chambers as shown on drawing No. 2513-MCH-C-D-005</t>
  </si>
  <si>
    <t>Pipe Markers as shown on drawing No. 2513-MCH-C-D-007</t>
  </si>
  <si>
    <t>Provide a security guard house complete with conservancy tank, including furniture at all borehole Kiosks as per drawing No. 2513-MCH-C-D-003</t>
  </si>
  <si>
    <t>315mmØ Isolation Valve and Meter</t>
  </si>
  <si>
    <t>200mmØ Isolation Valve and Meter</t>
  </si>
  <si>
    <t>50mmØ Isolation Valve and Meter</t>
  </si>
  <si>
    <t>250mmØ Isolation Valve and Meter</t>
  </si>
  <si>
    <t>160mmØ Isolation Valve and Meter</t>
  </si>
  <si>
    <t>Zonal Isolation Valves, Meter and Standpipes</t>
  </si>
  <si>
    <t>Supply and install standpipe complete with meter, as per drawing No. 2513-MCH-C-D-002, including HDPE saddle, tap and galvanised riser pipe, concrete work including shuttering, elbows, nipples, stopcock valve etc.</t>
  </si>
  <si>
    <t>Supply and install zonal Isolation Valves with Water Meter assemblies complete with chamber. Rate to be inclusive of all pipework, strainer and specials.</t>
  </si>
  <si>
    <t xml:space="preserve">1.5 Ml  Water Treatment Plant (Package)  </t>
  </si>
  <si>
    <t>mPVC  PIPES</t>
  </si>
  <si>
    <t>Supply, lay, bed and test pipes complete with couplings, mPVC Class 16 Pipes to SABS 966-1:</t>
  </si>
  <si>
    <t>110mm Ø mPVC  (rising main)</t>
  </si>
  <si>
    <t>110mm Ø mPVC  (gravity main)</t>
  </si>
  <si>
    <t>mPVC Pipe Bends (CL 16)</t>
  </si>
  <si>
    <t>mPVC Equal Tees (CL 16)</t>
  </si>
  <si>
    <t>Supply, Lay, and Bed HDPE Class 10 Pipes Complete with Couplings in areas with no reticulation or with reticulation where replacement is required:</t>
  </si>
  <si>
    <t>Allow for all the costs and expenses in connection with overhead electrical power extension from existing electric power line supply to new boreholes and Package Plant (Rate to include all cost, i.e. Overhead line conductor, Treated wooden support poles, Line Hardware &amp; Accessories, Protection &amp; Safety, Accessories for connection at the boreloles, etc)</t>
  </si>
  <si>
    <t xml:space="preserve">Concrete Reservoir </t>
  </si>
  <si>
    <t>110mm Ø Isolation Valve assembly complete</t>
  </si>
  <si>
    <t>50mm Ø Isolation Valve assembly complete</t>
  </si>
  <si>
    <t>75mm Ø Isolation Valve assembly complete</t>
  </si>
  <si>
    <t>250 mm Ø Isolation Valve assembly complete</t>
  </si>
  <si>
    <t>200 mm Ø Isolation Valve assembly complete</t>
  </si>
  <si>
    <t>160mm Ø Isolation Valve assembly complete</t>
  </si>
  <si>
    <t>90mm Ø Isolation Valve assembly complete</t>
  </si>
  <si>
    <t>5.1.4.2.6</t>
  </si>
  <si>
    <t>5.1.4.2.7</t>
  </si>
  <si>
    <t>5.1.4.2.8</t>
  </si>
  <si>
    <t>5.1.4.2.9</t>
  </si>
  <si>
    <t>5.1.4.2.10</t>
  </si>
  <si>
    <t>5.1.4.2.11</t>
  </si>
  <si>
    <t xml:space="preserve">Contract No.: </t>
  </si>
  <si>
    <t>SECTION 9 TOTAL CARRIED FORWARD TO SUMMARY</t>
  </si>
  <si>
    <t>SECTION 9: REFURBISHMENTS OF EXISTING</t>
  </si>
  <si>
    <t>NOTE: THE USE OF THIS SPREADSHEET IS AT YOUR OWN RISK. IT IS THE RESPONSIBILITY OF EACH AND EVERY INDIVIDUAL OR TENDERER TO ENSURE THAT THE QUANTITIES ARE AS PER THE BILL OF QUANTITIES ISSUED AND THAT THE CALCULATIONS ARE CORRECT. THE CLIENT ACCEPTS NO RESPONIBILITY OF THE USE OF THIS SPREADSHEET</t>
  </si>
  <si>
    <r>
      <t>m</t>
    </r>
    <r>
      <rPr>
        <vertAlign val="superscript"/>
        <sz val="12"/>
        <rFont val="Arial"/>
        <family val="2"/>
      </rPr>
      <t>2</t>
    </r>
  </si>
  <si>
    <r>
      <t>90</t>
    </r>
    <r>
      <rPr>
        <sz val="12"/>
        <rFont val="Aptos Narrow"/>
        <family val="2"/>
      </rPr>
      <t>°</t>
    </r>
    <r>
      <rPr>
        <sz val="12"/>
        <rFont val="Arial"/>
        <family val="2"/>
      </rPr>
      <t xml:space="preserve"> bends</t>
    </r>
  </si>
  <si>
    <r>
      <t>45</t>
    </r>
    <r>
      <rPr>
        <sz val="12"/>
        <rFont val="Aptos Narrow"/>
        <family val="2"/>
      </rPr>
      <t>°</t>
    </r>
    <r>
      <rPr>
        <sz val="12"/>
        <rFont val="Arial"/>
        <family val="2"/>
      </rPr>
      <t xml:space="preserve"> bends</t>
    </r>
  </si>
  <si>
    <r>
      <t>22.5</t>
    </r>
    <r>
      <rPr>
        <sz val="12"/>
        <rFont val="Aptos Narrow"/>
        <family val="2"/>
      </rPr>
      <t>°</t>
    </r>
    <r>
      <rPr>
        <sz val="12"/>
        <rFont val="Arial"/>
        <family val="2"/>
      </rPr>
      <t xml:space="preserve"> bends</t>
    </r>
  </si>
  <si>
    <r>
      <t>11.25</t>
    </r>
    <r>
      <rPr>
        <sz val="12"/>
        <rFont val="Aptos Narrow"/>
        <family val="2"/>
      </rPr>
      <t>°</t>
    </r>
    <r>
      <rPr>
        <sz val="12"/>
        <rFont val="Arial"/>
        <family val="2"/>
      </rPr>
      <t xml:space="preserve"> bends</t>
    </r>
  </si>
  <si>
    <r>
      <t>m</t>
    </r>
    <r>
      <rPr>
        <vertAlign val="superscript"/>
        <sz val="12"/>
        <rFont val="Arial"/>
        <family val="2"/>
      </rPr>
      <t>3</t>
    </r>
  </si>
  <si>
    <r>
      <t xml:space="preserve">25mm </t>
    </r>
    <r>
      <rPr>
        <sz val="12"/>
        <rFont val="Aptos Narrow"/>
        <family val="2"/>
      </rPr>
      <t>Ø</t>
    </r>
    <r>
      <rPr>
        <sz val="12"/>
        <rFont val="Arial"/>
        <family val="2"/>
      </rPr>
      <t xml:space="preserve"> PN10 HDPE</t>
    </r>
  </si>
  <si>
    <r>
      <t xml:space="preserve">50mm </t>
    </r>
    <r>
      <rPr>
        <sz val="12"/>
        <rFont val="Aptos Narrow"/>
        <family val="2"/>
      </rPr>
      <t>Ø</t>
    </r>
    <r>
      <rPr>
        <sz val="12"/>
        <rFont val="Arial"/>
        <family val="2"/>
      </rPr>
      <t xml:space="preserve"> PN10 HDPE</t>
    </r>
  </si>
  <si>
    <r>
      <t xml:space="preserve">25mm </t>
    </r>
    <r>
      <rPr>
        <sz val="12"/>
        <rFont val="Aptos Narrow"/>
        <family val="2"/>
      </rPr>
      <t>Ø</t>
    </r>
    <r>
      <rPr>
        <sz val="12"/>
        <rFont val="Arial"/>
        <family val="2"/>
      </rPr>
      <t xml:space="preserve"> All equal Tee </t>
    </r>
  </si>
  <si>
    <r>
      <t xml:space="preserve">50mm </t>
    </r>
    <r>
      <rPr>
        <sz val="12"/>
        <rFont val="Aptos Narrow"/>
        <family val="2"/>
      </rPr>
      <t>Ø</t>
    </r>
    <r>
      <rPr>
        <sz val="12"/>
        <rFont val="Arial"/>
        <family val="2"/>
      </rPr>
      <t xml:space="preserve"> All equal Tee </t>
    </r>
  </si>
  <si>
    <r>
      <t>m</t>
    </r>
    <r>
      <rPr>
        <vertAlign val="superscript"/>
        <sz val="12"/>
        <color theme="1"/>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</si>
</sst>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0.00_-;\-&quot;R&quot;* #,##0.00_-;_-&quot;R&quot;* &quot;-&quot;??_-;_-@_-"/>
    <numFmt numFmtId="43" formatCode="_-* #,##0.00_-;\-* #,##0.00_-;_-* &quot;-&quot;??_-;_-@_-"/>
    <numFmt numFmtId="164" formatCode="&quot;R&quot;\ #,##0.00"/>
    <numFmt numFmtId="165" formatCode="&quot;R&quot;#,##0.00"/>
    <numFmt numFmtId="166" formatCode="0.0"/>
    <numFmt numFmtId="167" formatCode="_ * #,##0.00_ ;_ * \-#,##0.00_ ;_ * &quot;-&quot;??_ ;_ @_ "/>
    <numFmt numFmtId="168" formatCode="_-* #,##0_-;\-* #,##0_-;_-* &quot;-&quot;??_-;_-@_-"/>
  </numFmts>
  <fonts count="26" x14ac:knownFonts="1">
    <font>
      <sz val="11"/>
      <color theme="1"/>
      <name val="Calibri"/>
      <family val="2"/>
      <scheme val="minor"/>
    </font>
    <font>
      <sz val="11"/>
      <color theme="1"/>
      <name val="Calibri"/>
      <family val="2"/>
      <scheme val="minor"/>
    </font>
    <font>
      <sz val="10"/>
      <name val="Arial"/>
      <family val="2"/>
    </font>
    <font>
      <sz val="11"/>
      <name val="Times New Roman"/>
      <family val="1"/>
    </font>
    <font>
      <sz val="8"/>
      <name val="Calibri"/>
      <family val="2"/>
      <scheme val="minor"/>
    </font>
    <font>
      <sz val="10"/>
      <name val="MS Sans Serif"/>
    </font>
    <font>
      <sz val="10"/>
      <name val="MS Sans Serif"/>
      <family val="2"/>
    </font>
    <font>
      <sz val="10"/>
      <color theme="1"/>
      <name val="Calibri"/>
      <family val="2"/>
      <scheme val="minor"/>
    </font>
    <font>
      <b/>
      <sz val="12"/>
      <color rgb="FFFF0000"/>
      <name val="Arial"/>
      <family val="2"/>
    </font>
    <font>
      <sz val="12"/>
      <color theme="1"/>
      <name val="Arial"/>
      <family val="2"/>
    </font>
    <font>
      <b/>
      <sz val="12"/>
      <name val="Arial"/>
      <family val="2"/>
    </font>
    <font>
      <sz val="12"/>
      <name val="Arial"/>
      <family val="2"/>
    </font>
    <font>
      <i/>
      <u/>
      <sz val="12"/>
      <name val="Arial"/>
      <family val="2"/>
    </font>
    <font>
      <b/>
      <u/>
      <sz val="12"/>
      <name val="Arial"/>
      <family val="2"/>
    </font>
    <font>
      <b/>
      <i/>
      <sz val="12"/>
      <name val="Arial"/>
      <family val="2"/>
    </font>
    <font>
      <i/>
      <sz val="12"/>
      <name val="Arial"/>
      <family val="2"/>
    </font>
    <font>
      <b/>
      <sz val="12"/>
      <color theme="1"/>
      <name val="Arial"/>
      <family val="2"/>
    </font>
    <font>
      <vertAlign val="superscript"/>
      <sz val="12"/>
      <name val="Arial"/>
      <family val="2"/>
    </font>
    <font>
      <u/>
      <sz val="12"/>
      <name val="Arial"/>
      <family val="2"/>
    </font>
    <font>
      <sz val="12"/>
      <name val="Aptos Narrow"/>
      <family val="2"/>
    </font>
    <font>
      <sz val="12"/>
      <name val="Roboto"/>
    </font>
    <font>
      <sz val="12"/>
      <name val="Calibri Light"/>
      <family val="2"/>
    </font>
    <font>
      <sz val="12"/>
      <color rgb="FFFF0000"/>
      <name val="Arial"/>
      <family val="2"/>
    </font>
    <font>
      <vertAlign val="superscript"/>
      <sz val="12"/>
      <color theme="1"/>
      <name val="Arial"/>
      <family val="2"/>
    </font>
    <font>
      <i/>
      <u/>
      <sz val="12"/>
      <color theme="1"/>
      <name val="Arial"/>
      <family val="2"/>
    </font>
    <font>
      <b/>
      <sz val="22"/>
      <color rgb="FFFF0000"/>
      <name val="Arial"/>
      <family val="2"/>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4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bottom/>
      <diagonal/>
    </border>
    <border>
      <left style="thin">
        <color indexed="64"/>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right style="thin">
        <color indexed="64"/>
      </right>
      <top/>
      <bottom style="double">
        <color indexed="64"/>
      </bottom>
      <diagonal/>
    </border>
    <border>
      <left style="double">
        <color auto="1"/>
      </left>
      <right/>
      <top/>
      <bottom style="double">
        <color auto="1"/>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uble">
        <color indexed="64"/>
      </left>
      <right/>
      <top/>
      <bottom style="thin">
        <color indexed="64"/>
      </bottom>
      <diagonal/>
    </border>
    <border>
      <left/>
      <right style="double">
        <color auto="1"/>
      </right>
      <top style="thin">
        <color indexed="64"/>
      </top>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s>
  <cellStyleXfs count="17">
    <xf numFmtId="0" fontId="0" fillId="0" borderId="0"/>
    <xf numFmtId="9" fontId="1" fillId="0" borderId="0" applyFont="0" applyFill="0" applyBorder="0" applyAlignment="0" applyProtection="0"/>
    <xf numFmtId="0" fontId="2" fillId="0" borderId="0"/>
    <xf numFmtId="0" fontId="2" fillId="0" borderId="0"/>
    <xf numFmtId="0" fontId="3" fillId="0" borderId="0"/>
    <xf numFmtId="0" fontId="2" fillId="0" borderId="0">
      <alignment vertical="top"/>
    </xf>
    <xf numFmtId="0" fontId="2" fillId="0" borderId="0" applyNumberFormat="0" applyFont="0" applyFill="0" applyBorder="0" applyAlignment="0" applyProtection="0">
      <alignment vertical="top"/>
    </xf>
    <xf numFmtId="0" fontId="2" fillId="0" borderId="0" applyNumberFormat="0" applyFont="0" applyFill="0" applyBorder="0" applyAlignment="0" applyProtection="0">
      <alignment vertical="top"/>
    </xf>
    <xf numFmtId="0" fontId="2" fillId="0" borderId="0" applyNumberFormat="0" applyFont="0" applyFill="0" applyBorder="0" applyAlignment="0" applyProtection="0">
      <alignment vertical="top"/>
    </xf>
    <xf numFmtId="0" fontId="1" fillId="0" borderId="0"/>
    <xf numFmtId="167" fontId="2" fillId="0" borderId="0" applyFont="0" applyFill="0" applyBorder="0" applyAlignment="0" applyProtection="0"/>
    <xf numFmtId="43" fontId="1" fillId="0" borderId="0" applyFont="0" applyFill="0" applyBorder="0" applyAlignment="0" applyProtection="0"/>
    <xf numFmtId="0" fontId="5" fillId="0" borderId="0"/>
    <xf numFmtId="0" fontId="6" fillId="0" borderId="0"/>
    <xf numFmtId="0" fontId="2" fillId="0" borderId="0"/>
    <xf numFmtId="0" fontId="2" fillId="0" borderId="0"/>
    <xf numFmtId="0" fontId="7" fillId="0" borderId="0"/>
  </cellStyleXfs>
  <cellXfs count="360">
    <xf numFmtId="0" fontId="0" fillId="0" borderId="0" xfId="0"/>
    <xf numFmtId="0" fontId="9" fillId="0" borderId="0" xfId="0" applyFont="1" applyAlignment="1">
      <alignment vertical="center"/>
    </xf>
    <xf numFmtId="0" fontId="10" fillId="0" borderId="13" xfId="0" applyFont="1" applyBorder="1" applyAlignment="1">
      <alignment horizontal="center" vertical="center"/>
    </xf>
    <xf numFmtId="0" fontId="10" fillId="0" borderId="6" xfId="0" applyFont="1" applyBorder="1" applyAlignment="1">
      <alignment horizontal="center" vertical="center"/>
    </xf>
    <xf numFmtId="44" fontId="10" fillId="0" borderId="6" xfId="0" applyNumberFormat="1" applyFont="1" applyBorder="1" applyAlignment="1">
      <alignment horizontal="center" vertical="center"/>
    </xf>
    <xf numFmtId="44" fontId="10" fillId="0" borderId="14" xfId="0" applyNumberFormat="1" applyFont="1" applyBorder="1" applyAlignment="1">
      <alignment horizontal="center" vertical="center"/>
    </xf>
    <xf numFmtId="0" fontId="10" fillId="0" borderId="11" xfId="0" applyFont="1" applyBorder="1" applyAlignment="1">
      <alignment horizontal="left" vertical="center" wrapText="1"/>
    </xf>
    <xf numFmtId="0" fontId="10" fillId="0" borderId="5" xfId="0" applyFont="1" applyBorder="1" applyAlignment="1">
      <alignment horizontal="center" vertical="center" wrapText="1"/>
    </xf>
    <xf numFmtId="0" fontId="10" fillId="0" borderId="5" xfId="0" applyFont="1" applyBorder="1" applyAlignment="1">
      <alignment horizontal="left" vertical="center" wrapText="1"/>
    </xf>
    <xf numFmtId="0" fontId="11" fillId="0" borderId="5" xfId="0" applyFont="1" applyBorder="1" applyAlignment="1">
      <alignment horizontal="center" vertical="center" wrapText="1"/>
    </xf>
    <xf numFmtId="44" fontId="11" fillId="0" borderId="5" xfId="0" applyNumberFormat="1" applyFont="1" applyBorder="1" applyAlignment="1">
      <alignment horizontal="center" vertical="center" wrapText="1"/>
    </xf>
    <xf numFmtId="44" fontId="11" fillId="0" borderId="12" xfId="0" applyNumberFormat="1" applyFont="1" applyBorder="1" applyAlignment="1">
      <alignment horizontal="center" vertical="center" wrapText="1"/>
    </xf>
    <xf numFmtId="0" fontId="9" fillId="0" borderId="0" xfId="0" applyFont="1" applyAlignment="1">
      <alignment vertical="center" wrapText="1"/>
    </xf>
    <xf numFmtId="0" fontId="11" fillId="0" borderId="11" xfId="0" applyFont="1" applyBorder="1" applyAlignment="1">
      <alignment horizontal="left" vertical="center" wrapText="1"/>
    </xf>
    <xf numFmtId="0" fontId="11" fillId="0" borderId="5" xfId="0" applyFont="1" applyBorder="1" applyAlignment="1">
      <alignment horizontal="left" vertical="center" wrapText="1"/>
    </xf>
    <xf numFmtId="44" fontId="11" fillId="0" borderId="5" xfId="0" applyNumberFormat="1" applyFont="1" applyBorder="1" applyAlignment="1">
      <alignment horizontal="right" vertical="center" wrapText="1"/>
    </xf>
    <xf numFmtId="0" fontId="12" fillId="0" borderId="5" xfId="0" applyFont="1" applyBorder="1" applyAlignment="1">
      <alignment horizontal="left" vertical="center" wrapText="1"/>
    </xf>
    <xf numFmtId="0" fontId="11" fillId="0" borderId="5" xfId="0" applyFont="1" applyBorder="1" applyAlignment="1">
      <alignment horizontal="left" vertical="center"/>
    </xf>
    <xf numFmtId="0" fontId="11" fillId="0" borderId="4" xfId="0" applyFont="1" applyBorder="1" applyAlignment="1">
      <alignment horizontal="center" vertical="center" wrapText="1"/>
    </xf>
    <xf numFmtId="0" fontId="11" fillId="0" borderId="4" xfId="0" applyFont="1" applyBorder="1" applyAlignment="1">
      <alignment horizontal="left" vertical="center" wrapText="1"/>
    </xf>
    <xf numFmtId="0" fontId="11" fillId="0" borderId="21" xfId="0"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center" vertical="center" wrapText="1"/>
    </xf>
    <xf numFmtId="44" fontId="11" fillId="0" borderId="30" xfId="0" applyNumberFormat="1" applyFont="1" applyBorder="1" applyAlignment="1">
      <alignment horizontal="center" vertical="center" wrapText="1"/>
    </xf>
    <xf numFmtId="0" fontId="11" fillId="0" borderId="21" xfId="0" applyFont="1" applyBorder="1" applyAlignment="1">
      <alignment vertical="center" wrapText="1"/>
    </xf>
    <xf numFmtId="0" fontId="11" fillId="0" borderId="0" xfId="0" applyFont="1" applyAlignment="1">
      <alignment vertical="center" wrapText="1"/>
    </xf>
    <xf numFmtId="0" fontId="11" fillId="0" borderId="5" xfId="0" applyFont="1" applyBorder="1" applyAlignment="1">
      <alignment vertical="center" wrapText="1"/>
    </xf>
    <xf numFmtId="0" fontId="11" fillId="0" borderId="3" xfId="0" applyFont="1" applyBorder="1" applyAlignment="1">
      <alignment horizontal="left" vertical="center" wrapText="1"/>
    </xf>
    <xf numFmtId="0" fontId="11" fillId="0" borderId="5" xfId="3" applyFont="1" applyBorder="1" applyAlignment="1">
      <alignment horizontal="center" vertical="center" wrapText="1"/>
    </xf>
    <xf numFmtId="0" fontId="10" fillId="0" borderId="17" xfId="0" applyFont="1" applyBorder="1" applyAlignment="1">
      <alignment horizontal="left" vertical="center"/>
    </xf>
    <xf numFmtId="0" fontId="10" fillId="0" borderId="18" xfId="0" applyFont="1" applyBorder="1" applyAlignment="1">
      <alignment horizontal="center" vertical="center"/>
    </xf>
    <xf numFmtId="0" fontId="10" fillId="0" borderId="18" xfId="0" applyFont="1" applyBorder="1" applyAlignment="1">
      <alignment horizontal="right" vertical="center"/>
    </xf>
    <xf numFmtId="44" fontId="10" fillId="0" borderId="19" xfId="0" applyNumberFormat="1" applyFont="1" applyBorder="1" applyAlignment="1">
      <alignment horizontal="center" vertical="center"/>
    </xf>
    <xf numFmtId="44" fontId="10" fillId="0" borderId="20" xfId="0" applyNumberFormat="1" applyFont="1" applyBorder="1" applyAlignment="1">
      <alignment horizontal="center" vertical="center"/>
    </xf>
    <xf numFmtId="0" fontId="11" fillId="0" borderId="22" xfId="0" applyFont="1" applyBorder="1" applyAlignment="1">
      <alignment horizontal="left" vertical="center"/>
    </xf>
    <xf numFmtId="0" fontId="11" fillId="0" borderId="23" xfId="0" applyFont="1" applyBorder="1" applyAlignment="1">
      <alignment horizontal="center" vertical="center"/>
    </xf>
    <xf numFmtId="0" fontId="11" fillId="0" borderId="23" xfId="0" applyFont="1" applyBorder="1" applyAlignment="1">
      <alignment horizontal="right" vertical="center"/>
    </xf>
    <xf numFmtId="44" fontId="11" fillId="0" borderId="24" xfId="0" applyNumberFormat="1" applyFont="1" applyBorder="1" applyAlignment="1">
      <alignment horizontal="center" vertical="center"/>
    </xf>
    <xf numFmtId="44" fontId="11" fillId="0" borderId="25" xfId="0" applyNumberFormat="1" applyFont="1" applyBorder="1" applyAlignment="1">
      <alignment horizontal="center" vertical="center"/>
    </xf>
    <xf numFmtId="0" fontId="12" fillId="0" borderId="3" xfId="0" applyFont="1" applyBorder="1" applyAlignment="1">
      <alignment horizontal="left" vertical="center" wrapText="1"/>
    </xf>
    <xf numFmtId="9" fontId="11" fillId="0" borderId="0" xfId="0" applyNumberFormat="1" applyFont="1" applyAlignment="1">
      <alignment horizontal="center" vertical="center" wrapText="1"/>
    </xf>
    <xf numFmtId="2" fontId="11" fillId="0" borderId="11" xfId="0" applyNumberFormat="1" applyFont="1" applyBorder="1" applyAlignment="1">
      <alignment horizontal="left" vertical="center" wrapText="1"/>
    </xf>
    <xf numFmtId="0" fontId="10" fillId="0" borderId="3" xfId="0" quotePrefix="1" applyFont="1" applyBorder="1" applyAlignment="1">
      <alignment vertical="center" wrapText="1"/>
    </xf>
    <xf numFmtId="0" fontId="11" fillId="0" borderId="3" xfId="0" quotePrefix="1" applyFont="1" applyBorder="1" applyAlignment="1">
      <alignment vertical="center"/>
    </xf>
    <xf numFmtId="0" fontId="11" fillId="0" borderId="3" xfId="0" quotePrefix="1" applyFont="1" applyBorder="1" applyAlignment="1">
      <alignment vertical="center" wrapText="1"/>
    </xf>
    <xf numFmtId="165" fontId="11" fillId="0" borderId="0" xfId="0" applyNumberFormat="1" applyFont="1" applyAlignment="1">
      <alignment horizontal="center" vertical="center" wrapText="1"/>
    </xf>
    <xf numFmtId="9" fontId="11" fillId="0" borderId="5" xfId="1" applyFont="1" applyFill="1" applyBorder="1" applyAlignment="1">
      <alignment horizontal="center" vertical="center" wrapText="1"/>
    </xf>
    <xf numFmtId="0" fontId="11" fillId="0" borderId="3" xfId="2" applyFont="1" applyBorder="1" applyAlignment="1">
      <alignment horizontal="left" vertical="center" wrapText="1"/>
    </xf>
    <xf numFmtId="164" fontId="11" fillId="0" borderId="0" xfId="0" applyNumberFormat="1" applyFont="1" applyAlignment="1">
      <alignment horizontal="center" vertical="center" wrapText="1"/>
    </xf>
    <xf numFmtId="0" fontId="11" fillId="0" borderId="5" xfId="2" applyFont="1" applyBorder="1" applyAlignment="1">
      <alignment horizontal="center" vertical="center" wrapText="1"/>
    </xf>
    <xf numFmtId="9" fontId="11" fillId="0" borderId="5" xfId="2" applyNumberFormat="1" applyFont="1" applyBorder="1" applyAlignment="1">
      <alignment horizontal="center" vertical="center" wrapText="1"/>
    </xf>
    <xf numFmtId="166" fontId="11" fillId="0" borderId="11" xfId="0" applyNumberFormat="1" applyFont="1" applyBorder="1" applyAlignment="1">
      <alignment horizontal="left"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xf>
    <xf numFmtId="0" fontId="11" fillId="0" borderId="27" xfId="0" applyFont="1" applyBorder="1" applyAlignment="1">
      <alignment horizontal="center" vertical="center" wrapText="1"/>
    </xf>
    <xf numFmtId="0" fontId="11" fillId="0" borderId="35" xfId="0" applyFont="1" applyBorder="1" applyAlignment="1">
      <alignment horizontal="left" vertical="center" wrapText="1"/>
    </xf>
    <xf numFmtId="0" fontId="10" fillId="0" borderId="21" xfId="0" applyFont="1" applyBorder="1" applyAlignment="1">
      <alignment horizontal="left" vertical="center"/>
    </xf>
    <xf numFmtId="0" fontId="11" fillId="0" borderId="0" xfId="0" applyFont="1" applyAlignment="1">
      <alignment vertical="top"/>
    </xf>
    <xf numFmtId="0" fontId="11" fillId="0" borderId="0" xfId="0" applyFont="1" applyAlignment="1">
      <alignment horizontal="center" vertical="top"/>
    </xf>
    <xf numFmtId="3" fontId="11" fillId="0" borderId="0" xfId="0" applyNumberFormat="1" applyFont="1" applyAlignment="1">
      <alignment horizontal="center" vertical="top"/>
    </xf>
    <xf numFmtId="44" fontId="11" fillId="0" borderId="0" xfId="0" applyNumberFormat="1" applyFont="1" applyAlignment="1">
      <alignment vertical="top"/>
    </xf>
    <xf numFmtId="0" fontId="11" fillId="0" borderId="30" xfId="0" applyFont="1" applyBorder="1" applyAlignment="1">
      <alignment vertical="center"/>
    </xf>
    <xf numFmtId="0" fontId="13" fillId="0" borderId="21" xfId="0" applyFont="1" applyBorder="1" applyAlignment="1">
      <alignment horizontal="left" vertical="center"/>
    </xf>
    <xf numFmtId="0" fontId="14" fillId="0" borderId="0" xfId="0" applyFont="1" applyAlignment="1">
      <alignment vertical="center"/>
    </xf>
    <xf numFmtId="0" fontId="11" fillId="0" borderId="0" xfId="0" applyFont="1" applyAlignment="1">
      <alignment horizontal="center" vertical="center"/>
    </xf>
    <xf numFmtId="165" fontId="11" fillId="0" borderId="0" xfId="0" applyNumberFormat="1" applyFont="1" applyAlignment="1">
      <alignment horizontal="center" vertical="center"/>
    </xf>
    <xf numFmtId="0" fontId="15" fillId="0" borderId="0" xfId="0" quotePrefix="1" applyFont="1" applyAlignment="1">
      <alignment vertical="center"/>
    </xf>
    <xf numFmtId="0" fontId="8" fillId="0" borderId="0" xfId="0" applyFont="1" applyAlignment="1">
      <alignment vertical="center"/>
    </xf>
    <xf numFmtId="0" fontId="8" fillId="0" borderId="30" xfId="0" applyFont="1" applyBorder="1" applyAlignment="1">
      <alignment vertical="center"/>
    </xf>
    <xf numFmtId="0" fontId="11" fillId="0" borderId="21" xfId="0" applyFont="1" applyBorder="1" applyAlignment="1">
      <alignment horizontal="left" vertical="center"/>
    </xf>
    <xf numFmtId="0" fontId="10" fillId="0" borderId="0" xfId="0" applyFont="1" applyAlignment="1">
      <alignment vertical="center"/>
    </xf>
    <xf numFmtId="0" fontId="11" fillId="0" borderId="0" xfId="0" applyFont="1" applyAlignment="1">
      <alignment vertical="center"/>
    </xf>
    <xf numFmtId="0" fontId="16" fillId="0" borderId="8" xfId="0" applyFont="1" applyBorder="1" applyAlignment="1">
      <alignment horizontal="center" vertical="center"/>
    </xf>
    <xf numFmtId="0" fontId="10" fillId="0" borderId="9" xfId="0" applyFont="1" applyBorder="1" applyAlignment="1">
      <alignment horizontal="center" vertical="center"/>
    </xf>
    <xf numFmtId="165" fontId="10" fillId="0" borderId="9" xfId="0" applyNumberFormat="1" applyFont="1" applyBorder="1" applyAlignment="1">
      <alignment horizontal="center" vertical="center"/>
    </xf>
    <xf numFmtId="44" fontId="10" fillId="0" borderId="10" xfId="0" applyNumberFormat="1" applyFont="1" applyBorder="1" applyAlignment="1">
      <alignment horizontal="center" vertical="center"/>
    </xf>
    <xf numFmtId="0" fontId="16" fillId="0" borderId="13" xfId="0" applyFont="1" applyBorder="1" applyAlignment="1">
      <alignment horizontal="center" vertical="center"/>
    </xf>
    <xf numFmtId="165" fontId="10" fillId="0" borderId="6" xfId="0" applyNumberFormat="1" applyFont="1" applyBorder="1" applyAlignment="1">
      <alignment horizontal="center" vertical="center"/>
    </xf>
    <xf numFmtId="0" fontId="9" fillId="0" borderId="15" xfId="0" applyFont="1" applyBorder="1" applyAlignment="1">
      <alignment horizontal="left" vertical="top" wrapText="1"/>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center" vertical="top" wrapText="1"/>
    </xf>
    <xf numFmtId="3" fontId="11" fillId="0" borderId="1" xfId="0" applyNumberFormat="1" applyFont="1" applyBorder="1" applyAlignment="1">
      <alignment horizontal="center" vertical="top" wrapText="1"/>
    </xf>
    <xf numFmtId="44" fontId="11" fillId="0" borderId="1" xfId="0" applyNumberFormat="1" applyFont="1" applyBorder="1" applyAlignment="1">
      <alignment horizontal="left" vertical="top" wrapText="1"/>
    </xf>
    <xf numFmtId="44" fontId="11" fillId="0" borderId="16" xfId="0" applyNumberFormat="1" applyFont="1" applyBorder="1" applyAlignment="1">
      <alignment horizontal="left" vertical="top" wrapText="1"/>
    </xf>
    <xf numFmtId="0" fontId="16" fillId="0" borderId="11" xfId="0" applyFont="1" applyBorder="1" applyAlignment="1">
      <alignment horizontal="left" vertical="top" wrapText="1"/>
    </xf>
    <xf numFmtId="0" fontId="10" fillId="0" borderId="5" xfId="0" applyFont="1" applyBorder="1" applyAlignment="1">
      <alignment vertical="top" wrapText="1"/>
    </xf>
    <xf numFmtId="0" fontId="10" fillId="0" borderId="5" xfId="0" applyFont="1" applyBorder="1" applyAlignment="1">
      <alignment horizontal="left" vertical="top" wrapText="1"/>
    </xf>
    <xf numFmtId="0" fontId="11" fillId="0" borderId="5" xfId="0" applyFont="1" applyBorder="1" applyAlignment="1">
      <alignment horizontal="center" vertical="top" wrapText="1"/>
    </xf>
    <xf numFmtId="3" fontId="11" fillId="0" borderId="5" xfId="0" applyNumberFormat="1" applyFont="1" applyBorder="1" applyAlignment="1">
      <alignment horizontal="center" vertical="top" wrapText="1"/>
    </xf>
    <xf numFmtId="44" fontId="11" fillId="0" borderId="5" xfId="0" applyNumberFormat="1" applyFont="1" applyBorder="1" applyAlignment="1">
      <alignment horizontal="left" vertical="top" wrapText="1"/>
    </xf>
    <xf numFmtId="44" fontId="11" fillId="0" borderId="12" xfId="0" applyNumberFormat="1" applyFont="1" applyBorder="1" applyAlignment="1">
      <alignment horizontal="left" vertical="top" wrapText="1"/>
    </xf>
    <xf numFmtId="0" fontId="9" fillId="0" borderId="11" xfId="0" applyFont="1" applyBorder="1" applyAlignment="1">
      <alignment horizontal="left" vertical="top" wrapText="1"/>
    </xf>
    <xf numFmtId="0" fontId="11" fillId="0" borderId="5" xfId="0" applyFont="1" applyBorder="1" applyAlignment="1">
      <alignment vertical="top" wrapText="1"/>
    </xf>
    <xf numFmtId="44" fontId="11" fillId="0" borderId="5" xfId="0" applyNumberFormat="1" applyFont="1" applyBorder="1" applyAlignment="1">
      <alignment horizontal="right" vertical="top" wrapText="1"/>
    </xf>
    <xf numFmtId="44" fontId="11" fillId="0" borderId="12" xfId="0" applyNumberFormat="1" applyFont="1" applyBorder="1" applyAlignment="1">
      <alignment horizontal="right" vertical="top" wrapText="1"/>
    </xf>
    <xf numFmtId="0" fontId="11" fillId="0" borderId="5" xfId="0" applyFont="1" applyBorder="1" applyAlignment="1">
      <alignment horizontal="left" vertical="top" wrapText="1"/>
    </xf>
    <xf numFmtId="0" fontId="9" fillId="0" borderId="21" xfId="0" applyFont="1" applyBorder="1" applyAlignment="1">
      <alignment horizontal="left" vertical="top" wrapText="1"/>
    </xf>
    <xf numFmtId="0" fontId="11" fillId="0" borderId="3" xfId="0" applyFont="1" applyBorder="1" applyAlignment="1">
      <alignment vertical="top" wrapText="1"/>
    </xf>
    <xf numFmtId="0" fontId="11" fillId="0" borderId="3" xfId="0" applyFont="1" applyBorder="1" applyAlignment="1">
      <alignment horizontal="left" vertical="top" wrapText="1"/>
    </xf>
    <xf numFmtId="0" fontId="11" fillId="0" borderId="3" xfId="0" applyFont="1" applyBorder="1" applyAlignment="1">
      <alignment horizontal="center" vertical="top" wrapText="1"/>
    </xf>
    <xf numFmtId="0" fontId="11" fillId="0" borderId="21" xfId="4" applyFont="1" applyBorder="1" applyAlignment="1">
      <alignment vertical="top"/>
    </xf>
    <xf numFmtId="0" fontId="11" fillId="0" borderId="3" xfId="4" applyFont="1" applyBorder="1" applyAlignment="1">
      <alignment vertical="top" wrapText="1"/>
    </xf>
    <xf numFmtId="0" fontId="10" fillId="0" borderId="3" xfId="4" applyFont="1" applyBorder="1" applyAlignment="1">
      <alignment vertical="top" wrapText="1"/>
    </xf>
    <xf numFmtId="0" fontId="11" fillId="0" borderId="3" xfId="4" applyFont="1" applyBorder="1" applyAlignment="1">
      <alignment horizontal="center" vertical="top"/>
    </xf>
    <xf numFmtId="0" fontId="10" fillId="0" borderId="5" xfId="0" applyFont="1" applyBorder="1" applyAlignment="1">
      <alignment horizontal="center" vertical="top" wrapText="1"/>
    </xf>
    <xf numFmtId="3" fontId="10" fillId="0" borderId="5" xfId="0" applyNumberFormat="1" applyFont="1" applyBorder="1" applyAlignment="1">
      <alignment horizontal="center" vertical="top" wrapText="1"/>
    </xf>
    <xf numFmtId="44" fontId="10" fillId="0" borderId="5" xfId="0" applyNumberFormat="1" applyFont="1" applyBorder="1" applyAlignment="1">
      <alignment horizontal="right" vertical="top" wrapText="1"/>
    </xf>
    <xf numFmtId="44" fontId="10" fillId="0" borderId="12" xfId="0" applyNumberFormat="1" applyFont="1" applyBorder="1" applyAlignment="1">
      <alignment horizontal="right" vertical="top" wrapText="1"/>
    </xf>
    <xf numFmtId="3" fontId="11" fillId="0" borderId="5" xfId="0" applyNumberFormat="1" applyFont="1" applyBorder="1" applyAlignment="1">
      <alignment horizontal="center" vertical="center" wrapText="1"/>
    </xf>
    <xf numFmtId="44" fontId="11" fillId="0" borderId="3" xfId="0" applyNumberFormat="1" applyFont="1" applyBorder="1" applyAlignment="1">
      <alignment horizontal="center" vertical="center" wrapText="1"/>
    </xf>
    <xf numFmtId="44" fontId="11" fillId="0" borderId="12" xfId="10" applyNumberFormat="1" applyFont="1" applyFill="1" applyBorder="1" applyAlignment="1">
      <alignment horizontal="center" vertical="center" wrapText="1"/>
    </xf>
    <xf numFmtId="0" fontId="11" fillId="0" borderId="5" xfId="0" quotePrefix="1" applyFont="1" applyBorder="1" applyAlignment="1">
      <alignment vertical="center" wrapText="1"/>
    </xf>
    <xf numFmtId="9" fontId="11" fillId="0" borderId="3" xfId="1" applyFont="1" applyBorder="1" applyAlignment="1">
      <alignment horizontal="center" vertical="center" wrapText="1"/>
    </xf>
    <xf numFmtId="44" fontId="11" fillId="0" borderId="12" xfId="0" applyNumberFormat="1" applyFont="1" applyBorder="1" applyAlignment="1">
      <alignment horizontal="right" vertical="center" wrapText="1"/>
    </xf>
    <xf numFmtId="0" fontId="16" fillId="0" borderId="17" xfId="0" applyFont="1" applyBorder="1" applyAlignment="1">
      <alignment horizontal="left" vertical="center"/>
    </xf>
    <xf numFmtId="165" fontId="10" fillId="0" borderId="19" xfId="0" applyNumberFormat="1" applyFont="1" applyBorder="1" applyAlignment="1">
      <alignment horizontal="center" vertical="center"/>
    </xf>
    <xf numFmtId="0" fontId="11" fillId="0" borderId="0" xfId="0" applyFont="1" applyAlignment="1">
      <alignment vertical="top" wrapText="1"/>
    </xf>
    <xf numFmtId="0" fontId="10" fillId="0" borderId="0" xfId="0" applyFont="1" applyAlignment="1">
      <alignment horizontal="left" vertical="top" wrapText="1"/>
    </xf>
    <xf numFmtId="0" fontId="10" fillId="0" borderId="0" xfId="0" applyFont="1" applyAlignment="1">
      <alignment horizontal="center" vertical="top" wrapText="1"/>
    </xf>
    <xf numFmtId="3" fontId="10" fillId="0" borderId="0" xfId="0" applyNumberFormat="1" applyFont="1" applyAlignment="1">
      <alignment horizontal="center" vertical="top" wrapText="1"/>
    </xf>
    <xf numFmtId="44" fontId="10" fillId="0" borderId="0" xfId="0" applyNumberFormat="1" applyFont="1" applyAlignment="1">
      <alignment horizontal="right" vertical="top" wrapText="1"/>
    </xf>
    <xf numFmtId="0" fontId="10" fillId="0" borderId="8" xfId="0" applyFont="1" applyBorder="1" applyAlignment="1">
      <alignment horizontal="center" vertical="center"/>
    </xf>
    <xf numFmtId="165" fontId="10" fillId="0" borderId="10" xfId="0" applyNumberFormat="1" applyFont="1" applyBorder="1" applyAlignment="1">
      <alignment horizontal="center" vertical="center"/>
    </xf>
    <xf numFmtId="165" fontId="10" fillId="0" borderId="14" xfId="0" applyNumberFormat="1" applyFont="1" applyBorder="1" applyAlignment="1">
      <alignment horizontal="center" vertical="center"/>
    </xf>
    <xf numFmtId="0" fontId="11" fillId="0" borderId="15" xfId="0" applyFont="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3" fontId="11" fillId="0" borderId="1" xfId="0" applyNumberFormat="1" applyFont="1" applyBorder="1" applyAlignment="1">
      <alignment horizontal="center" vertical="center" wrapText="1"/>
    </xf>
    <xf numFmtId="44" fontId="11" fillId="0" borderId="1" xfId="0" applyNumberFormat="1" applyFont="1" applyBorder="1" applyAlignment="1">
      <alignment horizontal="left" vertical="center" wrapText="1"/>
    </xf>
    <xf numFmtId="44" fontId="11" fillId="0" borderId="16" xfId="0" applyNumberFormat="1" applyFont="1" applyBorder="1" applyAlignment="1">
      <alignment horizontal="left" vertical="center" wrapText="1"/>
    </xf>
    <xf numFmtId="44" fontId="11" fillId="0" borderId="5" xfId="0" applyNumberFormat="1" applyFont="1" applyBorder="1" applyAlignment="1">
      <alignment horizontal="left" vertical="center" wrapText="1"/>
    </xf>
    <xf numFmtId="44" fontId="11" fillId="0" borderId="12" xfId="0" applyNumberFormat="1" applyFont="1" applyBorder="1" applyAlignment="1">
      <alignment horizontal="left" vertical="center" wrapText="1"/>
    </xf>
    <xf numFmtId="3" fontId="11" fillId="0" borderId="4" xfId="0" applyNumberFormat="1" applyFont="1" applyBorder="1" applyAlignment="1">
      <alignment horizontal="center" vertical="center" wrapText="1"/>
    </xf>
    <xf numFmtId="3" fontId="11" fillId="0" borderId="0" xfId="0" applyNumberFormat="1" applyFont="1" applyAlignment="1">
      <alignment horizontal="center" vertical="center"/>
    </xf>
    <xf numFmtId="0" fontId="11" fillId="0" borderId="5" xfId="0" applyFont="1" applyBorder="1" applyAlignment="1">
      <alignment horizontal="center" vertical="center"/>
    </xf>
    <xf numFmtId="0" fontId="10" fillId="0" borderId="5" xfId="0" applyFont="1" applyBorder="1" applyAlignment="1">
      <alignment vertical="center" wrapText="1"/>
    </xf>
    <xf numFmtId="9" fontId="11" fillId="0" borderId="5" xfId="0" applyNumberFormat="1" applyFont="1" applyBorder="1" applyAlignment="1">
      <alignment horizontal="center" vertical="center" wrapText="1"/>
    </xf>
    <xf numFmtId="165" fontId="11" fillId="0" borderId="5" xfId="0" applyNumberFormat="1" applyFont="1" applyBorder="1" applyAlignment="1">
      <alignment horizontal="center" vertical="center" wrapText="1"/>
    </xf>
    <xf numFmtId="165" fontId="11" fillId="0" borderId="12" xfId="0" applyNumberFormat="1" applyFont="1" applyBorder="1" applyAlignment="1">
      <alignment horizontal="center" vertical="center" wrapText="1"/>
    </xf>
    <xf numFmtId="0" fontId="11" fillId="0" borderId="5" xfId="4" applyFont="1" applyBorder="1" applyAlignment="1">
      <alignment horizontal="left" vertical="center" wrapText="1"/>
    </xf>
    <xf numFmtId="0" fontId="11" fillId="0" borderId="5" xfId="4" applyFont="1" applyBorder="1" applyAlignment="1">
      <alignment horizontal="center" vertical="center"/>
    </xf>
    <xf numFmtId="3" fontId="11" fillId="0" borderId="5" xfId="4" applyNumberFormat="1" applyFont="1" applyBorder="1" applyAlignment="1">
      <alignment horizontal="center" vertical="center"/>
    </xf>
    <xf numFmtId="164" fontId="11" fillId="0" borderId="5" xfId="0" applyNumberFormat="1" applyFont="1" applyBorder="1" applyAlignment="1">
      <alignment vertical="center" wrapText="1"/>
    </xf>
    <xf numFmtId="0" fontId="18" fillId="0" borderId="5" xfId="4" applyFont="1" applyBorder="1" applyAlignment="1">
      <alignment horizontal="left" vertical="center" wrapText="1"/>
    </xf>
    <xf numFmtId="44" fontId="11" fillId="0" borderId="0" xfId="0" applyNumberFormat="1" applyFont="1" applyAlignment="1">
      <alignment horizontal="center" vertical="center"/>
    </xf>
    <xf numFmtId="44" fontId="11" fillId="0" borderId="30" xfId="0" applyNumberFormat="1" applyFont="1" applyBorder="1" applyAlignment="1">
      <alignment horizontal="center" vertical="center"/>
    </xf>
    <xf numFmtId="44" fontId="10" fillId="0" borderId="9" xfId="0" applyNumberFormat="1" applyFont="1" applyBorder="1" applyAlignment="1">
      <alignment horizontal="center" vertical="center"/>
    </xf>
    <xf numFmtId="0" fontId="11" fillId="0" borderId="5" xfId="2" applyFont="1" applyBorder="1" applyAlignment="1">
      <alignment horizontal="left" vertical="center" wrapText="1"/>
    </xf>
    <xf numFmtId="0" fontId="20" fillId="0" borderId="3" xfId="3" applyFont="1" applyBorder="1" applyAlignment="1">
      <alignment horizontal="justify" vertical="center" wrapText="1"/>
    </xf>
    <xf numFmtId="0" fontId="9" fillId="0" borderId="21" xfId="0" applyFont="1" applyBorder="1" applyAlignment="1">
      <alignment vertical="center"/>
    </xf>
    <xf numFmtId="4" fontId="21" fillId="0" borderId="3" xfId="0" applyNumberFormat="1" applyFont="1" applyBorder="1" applyAlignment="1">
      <alignment vertical="center"/>
    </xf>
    <xf numFmtId="0" fontId="16" fillId="0" borderId="26" xfId="0" applyFont="1" applyBorder="1" applyAlignment="1">
      <alignment horizontal="left" vertical="center"/>
    </xf>
    <xf numFmtId="0" fontId="16" fillId="0" borderId="27" xfId="0" applyFont="1" applyBorder="1" applyAlignment="1">
      <alignment horizontal="right" vertical="center"/>
    </xf>
    <xf numFmtId="0" fontId="16" fillId="0" borderId="27" xfId="0" applyFont="1" applyBorder="1" applyAlignment="1">
      <alignment horizontal="center" vertical="center"/>
    </xf>
    <xf numFmtId="0" fontId="8" fillId="0" borderId="27" xfId="0" applyFont="1" applyBorder="1" applyAlignment="1">
      <alignment horizontal="center" vertical="center"/>
    </xf>
    <xf numFmtId="165" fontId="10" fillId="0" borderId="27" xfId="0" applyNumberFormat="1" applyFont="1" applyBorder="1" applyAlignment="1">
      <alignment horizontal="center" vertical="center"/>
    </xf>
    <xf numFmtId="44" fontId="16" fillId="0" borderId="20" xfId="0" applyNumberFormat="1" applyFont="1" applyBorder="1" applyAlignment="1">
      <alignment horizontal="center" vertical="center"/>
    </xf>
    <xf numFmtId="0" fontId="9" fillId="0" borderId="28" xfId="0" applyFont="1" applyBorder="1" applyAlignment="1">
      <alignment horizontal="left" vertical="center"/>
    </xf>
    <xf numFmtId="0" fontId="9" fillId="0" borderId="29" xfId="0" applyFont="1" applyBorder="1" applyAlignment="1">
      <alignment horizontal="right" vertical="center"/>
    </xf>
    <xf numFmtId="0" fontId="9" fillId="0" borderId="29" xfId="0" applyFont="1" applyBorder="1" applyAlignment="1">
      <alignment horizontal="center" vertical="center"/>
    </xf>
    <xf numFmtId="0" fontId="22" fillId="0" borderId="29" xfId="0" applyFont="1" applyBorder="1" applyAlignment="1">
      <alignment horizontal="center" vertical="center"/>
    </xf>
    <xf numFmtId="165" fontId="11" fillId="0" borderId="29" xfId="0" applyNumberFormat="1" applyFont="1" applyBorder="1" applyAlignment="1">
      <alignment horizontal="center" vertical="center"/>
    </xf>
    <xf numFmtId="44" fontId="9" fillId="0" borderId="25" xfId="0" applyNumberFormat="1" applyFont="1" applyBorder="1" applyAlignment="1">
      <alignment horizontal="center" vertical="center"/>
    </xf>
    <xf numFmtId="0" fontId="9" fillId="0" borderId="11" xfId="0" applyFont="1" applyBorder="1" applyAlignment="1">
      <alignment horizontal="left" vertical="center"/>
    </xf>
    <xf numFmtId="0" fontId="9" fillId="0" borderId="5" xfId="0" applyFont="1" applyBorder="1" applyAlignment="1">
      <alignment horizontal="right" vertical="center"/>
    </xf>
    <xf numFmtId="0" fontId="9" fillId="0" borderId="5" xfId="0" applyFont="1" applyBorder="1" applyAlignment="1">
      <alignment horizontal="center" vertical="center"/>
    </xf>
    <xf numFmtId="0" fontId="22" fillId="0" borderId="5" xfId="0" applyFont="1" applyBorder="1" applyAlignment="1">
      <alignment horizontal="center" vertical="center"/>
    </xf>
    <xf numFmtId="165" fontId="11" fillId="0" borderId="5" xfId="0" applyNumberFormat="1" applyFont="1" applyBorder="1" applyAlignment="1">
      <alignment horizontal="center" vertical="center"/>
    </xf>
    <xf numFmtId="44" fontId="9" fillId="0" borderId="12" xfId="0" applyNumberFormat="1" applyFont="1" applyBorder="1" applyAlignment="1">
      <alignment horizontal="center" vertical="center"/>
    </xf>
    <xf numFmtId="0" fontId="10" fillId="0" borderId="5" xfId="0" quotePrefix="1" applyFont="1" applyBorder="1" applyAlignment="1">
      <alignment vertical="center" wrapText="1"/>
    </xf>
    <xf numFmtId="168" fontId="11" fillId="0" borderId="5" xfId="11" applyNumberFormat="1" applyFont="1" applyBorder="1" applyAlignment="1">
      <alignment horizontal="center" vertical="center" wrapText="1"/>
    </xf>
    <xf numFmtId="44" fontId="11" fillId="0" borderId="3" xfId="0" applyNumberFormat="1" applyFont="1" applyBorder="1" applyAlignment="1">
      <alignment horizontal="right" vertical="center" wrapText="1"/>
    </xf>
    <xf numFmtId="0" fontId="11" fillId="0" borderId="21" xfId="0" applyFont="1" applyBorder="1" applyAlignment="1">
      <alignment vertical="center"/>
    </xf>
    <xf numFmtId="0" fontId="9" fillId="0" borderId="0" xfId="0" applyFont="1" applyAlignment="1">
      <alignment horizontal="center" vertical="center"/>
    </xf>
    <xf numFmtId="165" fontId="9" fillId="0" borderId="0" xfId="0" applyNumberFormat="1" applyFont="1" applyAlignment="1">
      <alignment horizontal="center" vertical="center"/>
    </xf>
    <xf numFmtId="0" fontId="16" fillId="0" borderId="0" xfId="0" applyFont="1" applyAlignment="1">
      <alignment vertical="center"/>
    </xf>
    <xf numFmtId="0" fontId="16" fillId="0" borderId="9" xfId="0" applyFont="1" applyBorder="1" applyAlignment="1">
      <alignment horizontal="center" vertical="center"/>
    </xf>
    <xf numFmtId="165" fontId="16" fillId="0" borderId="9" xfId="0" applyNumberFormat="1" applyFont="1" applyBorder="1" applyAlignment="1">
      <alignment horizontal="center" vertical="center"/>
    </xf>
    <xf numFmtId="44" fontId="16" fillId="0" borderId="10" xfId="0" applyNumberFormat="1" applyFont="1" applyBorder="1" applyAlignment="1">
      <alignment horizontal="center" vertical="center"/>
    </xf>
    <xf numFmtId="0" fontId="16" fillId="0" borderId="6" xfId="0" applyFont="1" applyBorder="1" applyAlignment="1">
      <alignment horizontal="center" vertical="center"/>
    </xf>
    <xf numFmtId="165" fontId="16" fillId="0" borderId="6" xfId="0" applyNumberFormat="1" applyFont="1" applyBorder="1" applyAlignment="1">
      <alignment horizontal="center" vertical="center"/>
    </xf>
    <xf numFmtId="44" fontId="16" fillId="0" borderId="14" xfId="0" applyNumberFormat="1" applyFont="1" applyBorder="1" applyAlignment="1">
      <alignment horizontal="center" vertical="center"/>
    </xf>
    <xf numFmtId="0" fontId="16" fillId="0" borderId="11" xfId="0" applyFont="1" applyBorder="1" applyAlignment="1">
      <alignment horizontal="left" vertical="center" wrapText="1"/>
    </xf>
    <xf numFmtId="0" fontId="16" fillId="0" borderId="5" xfId="0" applyFont="1" applyBorder="1" applyAlignment="1">
      <alignment horizontal="left"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44" fontId="9" fillId="0" borderId="5" xfId="0" applyNumberFormat="1" applyFont="1" applyBorder="1" applyAlignment="1">
      <alignment horizontal="left" vertical="center" wrapText="1"/>
    </xf>
    <xf numFmtId="44" fontId="9" fillId="0" borderId="12" xfId="0" applyNumberFormat="1" applyFont="1" applyBorder="1" applyAlignment="1">
      <alignment horizontal="left" vertical="center" wrapText="1"/>
    </xf>
    <xf numFmtId="44" fontId="9" fillId="0" borderId="5" xfId="0" applyNumberFormat="1" applyFont="1" applyBorder="1" applyAlignment="1">
      <alignment horizontal="right" vertical="center" wrapText="1"/>
    </xf>
    <xf numFmtId="44" fontId="9" fillId="0" borderId="12" xfId="0" applyNumberFormat="1" applyFont="1" applyBorder="1" applyAlignment="1">
      <alignment horizontal="right" vertical="center" wrapText="1"/>
    </xf>
    <xf numFmtId="0" fontId="9" fillId="0" borderId="11" xfId="0" applyFont="1" applyBorder="1" applyAlignment="1">
      <alignment horizontal="left" vertical="center" wrapText="1"/>
    </xf>
    <xf numFmtId="0" fontId="16" fillId="0" borderId="5" xfId="0" applyFont="1" applyBorder="1" applyAlignment="1">
      <alignment vertical="center" wrapText="1"/>
    </xf>
    <xf numFmtId="0" fontId="11" fillId="0" borderId="21" xfId="4" applyFont="1" applyBorder="1" applyAlignment="1">
      <alignment vertical="center"/>
    </xf>
    <xf numFmtId="0" fontId="11" fillId="0" borderId="3" xfId="4" applyFont="1" applyBorder="1" applyAlignment="1">
      <alignment vertical="center" wrapText="1"/>
    </xf>
    <xf numFmtId="0" fontId="11" fillId="0" borderId="3" xfId="4" applyFont="1" applyBorder="1" applyAlignment="1">
      <alignment horizontal="center" vertical="center"/>
    </xf>
    <xf numFmtId="1" fontId="11" fillId="0" borderId="5" xfId="0" applyNumberFormat="1" applyFont="1" applyBorder="1" applyAlignment="1">
      <alignment horizontal="center" vertical="center" wrapText="1"/>
    </xf>
    <xf numFmtId="0" fontId="10" fillId="0" borderId="21" xfId="4" applyFont="1" applyBorder="1" applyAlignment="1">
      <alignment vertical="center"/>
    </xf>
    <xf numFmtId="0" fontId="10" fillId="0" borderId="3" xfId="4" applyFont="1" applyBorder="1" applyAlignment="1">
      <alignment vertical="center" wrapText="1"/>
    </xf>
    <xf numFmtId="0" fontId="22" fillId="0" borderId="5" xfId="0" applyFont="1" applyBorder="1" applyAlignment="1">
      <alignment horizontal="center" vertical="center" wrapText="1"/>
    </xf>
    <xf numFmtId="0" fontId="9" fillId="0" borderId="5" xfId="0" applyFont="1" applyBorder="1" applyAlignment="1">
      <alignment vertical="center" wrapText="1"/>
    </xf>
    <xf numFmtId="0" fontId="9" fillId="0" borderId="0" xfId="0" applyFont="1" applyAlignment="1">
      <alignment horizontal="center" vertical="center" wrapText="1"/>
    </xf>
    <xf numFmtId="0" fontId="10" fillId="0" borderId="11" xfId="5" applyFont="1" applyBorder="1" applyAlignment="1">
      <alignment horizontal="left" vertical="center"/>
    </xf>
    <xf numFmtId="0" fontId="11" fillId="0" borderId="5" xfId="5" applyFont="1" applyBorder="1" applyAlignment="1">
      <alignment horizontal="center" vertical="center" wrapText="1"/>
    </xf>
    <xf numFmtId="0" fontId="10" fillId="0" borderId="3" xfId="5" applyFont="1" applyBorder="1" applyAlignment="1">
      <alignment vertical="center" wrapText="1"/>
    </xf>
    <xf numFmtId="0" fontId="11" fillId="0" borderId="5" xfId="5" applyFont="1" applyBorder="1" applyAlignment="1">
      <alignment horizontal="center" vertical="center"/>
    </xf>
    <xf numFmtId="0" fontId="22" fillId="0" borderId="4" xfId="0" applyFont="1" applyBorder="1" applyAlignment="1">
      <alignment horizontal="center" vertical="center" wrapText="1"/>
    </xf>
    <xf numFmtId="44" fontId="11" fillId="0" borderId="5" xfId="1" applyNumberFormat="1" applyFont="1" applyBorder="1" applyAlignment="1">
      <alignment horizontal="left" vertical="center" wrapText="1"/>
    </xf>
    <xf numFmtId="0" fontId="11" fillId="0" borderId="11" xfId="5" applyFont="1" applyBorder="1" applyAlignment="1">
      <alignment horizontal="left" vertical="center"/>
    </xf>
    <xf numFmtId="0" fontId="9" fillId="0" borderId="3" xfId="0" applyFont="1" applyBorder="1" applyAlignment="1">
      <alignment horizontal="left" vertical="center" wrapText="1"/>
    </xf>
    <xf numFmtId="0" fontId="9" fillId="0" borderId="5" xfId="0" applyFont="1" applyBorder="1" applyAlignment="1">
      <alignment horizontal="left" vertical="center"/>
    </xf>
    <xf numFmtId="0" fontId="16" fillId="0" borderId="11" xfId="0" applyFont="1" applyBorder="1" applyAlignment="1">
      <alignment horizontal="left" vertical="center"/>
    </xf>
    <xf numFmtId="0" fontId="16" fillId="0" borderId="5" xfId="0" applyFont="1" applyBorder="1" applyAlignment="1">
      <alignment horizontal="left" vertical="center"/>
    </xf>
    <xf numFmtId="0" fontId="24" fillId="0" borderId="5" xfId="0" applyFont="1" applyBorder="1" applyAlignment="1">
      <alignment horizontal="left" vertical="center"/>
    </xf>
    <xf numFmtId="0" fontId="10" fillId="0" borderId="5" xfId="0" applyFont="1" applyBorder="1" applyAlignment="1">
      <alignment horizontal="left" vertical="center"/>
    </xf>
    <xf numFmtId="44" fontId="11" fillId="0" borderId="5" xfId="0" applyNumberFormat="1" applyFont="1" applyBorder="1" applyAlignment="1">
      <alignment horizontal="right" vertical="center"/>
    </xf>
    <xf numFmtId="44" fontId="9" fillId="0" borderId="12" xfId="0" applyNumberFormat="1" applyFont="1" applyBorder="1" applyAlignment="1">
      <alignment horizontal="right" vertical="center"/>
    </xf>
    <xf numFmtId="1" fontId="11" fillId="0" borderId="5" xfId="0" applyNumberFormat="1" applyFont="1" applyBorder="1" applyAlignment="1">
      <alignment horizontal="center" vertical="center"/>
    </xf>
    <xf numFmtId="3" fontId="22" fillId="0" borderId="5" xfId="4" applyNumberFormat="1" applyFont="1" applyBorder="1" applyAlignment="1">
      <alignment horizontal="center" vertical="center"/>
    </xf>
    <xf numFmtId="9" fontId="9" fillId="0" borderId="5" xfId="1" applyFont="1" applyBorder="1" applyAlignment="1">
      <alignment horizontal="right" vertical="center" wrapText="1"/>
    </xf>
    <xf numFmtId="44" fontId="9" fillId="0" borderId="5" xfId="0" applyNumberFormat="1" applyFont="1" applyBorder="1" applyAlignment="1">
      <alignment horizontal="center" vertical="center" wrapText="1"/>
    </xf>
    <xf numFmtId="0" fontId="22" fillId="0" borderId="5" xfId="0" applyFont="1" applyBorder="1" applyAlignment="1">
      <alignment horizontal="left" vertical="center" wrapText="1"/>
    </xf>
    <xf numFmtId="165" fontId="16" fillId="0" borderId="27" xfId="0" applyNumberFormat="1" applyFont="1" applyBorder="1" applyAlignment="1">
      <alignment horizontal="center" vertical="center"/>
    </xf>
    <xf numFmtId="165" fontId="11" fillId="0" borderId="5" xfId="3" applyNumberFormat="1" applyFont="1" applyBorder="1" applyAlignment="1">
      <alignment horizontal="right" vertical="center"/>
    </xf>
    <xf numFmtId="0" fontId="10" fillId="0" borderId="26" xfId="0" applyFont="1" applyBorder="1" applyAlignment="1">
      <alignment horizontal="left" vertical="center"/>
    </xf>
    <xf numFmtId="0" fontId="10" fillId="0" borderId="27" xfId="0" applyFont="1" applyBorder="1" applyAlignment="1">
      <alignment horizontal="right" vertical="center"/>
    </xf>
    <xf numFmtId="0" fontId="10" fillId="0" borderId="27" xfId="0" applyFont="1" applyBorder="1" applyAlignment="1">
      <alignment horizontal="center" vertical="center"/>
    </xf>
    <xf numFmtId="0" fontId="11" fillId="0" borderId="28" xfId="0" applyFont="1" applyBorder="1" applyAlignment="1">
      <alignment horizontal="left" vertical="center"/>
    </xf>
    <xf numFmtId="0" fontId="11" fillId="0" borderId="29" xfId="0" applyFont="1" applyBorder="1" applyAlignment="1">
      <alignment horizontal="right" vertical="center"/>
    </xf>
    <xf numFmtId="0" fontId="11" fillId="0" borderId="29" xfId="0" applyFont="1" applyBorder="1" applyAlignment="1">
      <alignment horizontal="center" vertical="center"/>
    </xf>
    <xf numFmtId="0" fontId="12" fillId="0" borderId="5" xfId="4" applyFont="1" applyBorder="1" applyAlignment="1">
      <alignment horizontal="left" vertical="center" wrapText="1"/>
    </xf>
    <xf numFmtId="3" fontId="11" fillId="2" borderId="5" xfId="4" applyNumberFormat="1" applyFont="1" applyFill="1" applyBorder="1" applyAlignment="1">
      <alignment horizontal="center" vertical="center"/>
    </xf>
    <xf numFmtId="9" fontId="11" fillId="0" borderId="5" xfId="1" applyFont="1" applyFill="1" applyBorder="1" applyAlignment="1">
      <alignment horizontal="right" vertical="center" wrapText="1"/>
    </xf>
    <xf numFmtId="9" fontId="11" fillId="0" borderId="5" xfId="0" applyNumberFormat="1" applyFont="1" applyBorder="1" applyAlignment="1">
      <alignment horizontal="right" vertical="center" wrapText="1"/>
    </xf>
    <xf numFmtId="9" fontId="11" fillId="0" borderId="5" xfId="1" applyFont="1" applyBorder="1" applyAlignment="1">
      <alignment horizontal="right" vertical="center" wrapText="1"/>
    </xf>
    <xf numFmtId="9" fontId="11" fillId="0" borderId="5" xfId="1" applyFont="1" applyBorder="1" applyAlignment="1">
      <alignment horizontal="center" vertical="center" wrapText="1"/>
    </xf>
    <xf numFmtId="0" fontId="10" fillId="0" borderId="32" xfId="0" applyFont="1" applyBorder="1" applyAlignment="1">
      <alignment horizontal="left" vertical="center"/>
    </xf>
    <xf numFmtId="0" fontId="11" fillId="0" borderId="33" xfId="0" applyFont="1" applyBorder="1" applyAlignment="1">
      <alignment vertical="center"/>
    </xf>
    <xf numFmtId="0" fontId="11" fillId="0" borderId="33" xfId="0" applyFont="1" applyBorder="1" applyAlignment="1">
      <alignment horizontal="center" vertical="center"/>
    </xf>
    <xf numFmtId="44" fontId="11" fillId="0" borderId="33" xfId="0" applyNumberFormat="1" applyFont="1" applyBorder="1" applyAlignment="1">
      <alignment horizontal="center" vertical="center"/>
    </xf>
    <xf numFmtId="0" fontId="11" fillId="0" borderId="34" xfId="0" applyFont="1" applyBorder="1" applyAlignment="1">
      <alignment vertical="center"/>
    </xf>
    <xf numFmtId="0" fontId="11" fillId="0" borderId="15" xfId="0" applyFont="1" applyBorder="1" applyAlignment="1">
      <alignment horizontal="center" vertical="center" wrapText="1"/>
    </xf>
    <xf numFmtId="0" fontId="10" fillId="0" borderId="11" xfId="0" applyFont="1" applyBorder="1" applyAlignment="1">
      <alignment horizontal="center" vertical="center" wrapText="1"/>
    </xf>
    <xf numFmtId="0" fontId="11" fillId="0" borderId="11" xfId="0" applyFont="1" applyBorder="1" applyAlignment="1">
      <alignment horizontal="center" vertical="center" wrapText="1"/>
    </xf>
    <xf numFmtId="0" fontId="10" fillId="0" borderId="11" xfId="12" applyFont="1" applyBorder="1" applyAlignment="1">
      <alignment horizontal="center" vertical="center"/>
    </xf>
    <xf numFmtId="0" fontId="10" fillId="0" borderId="5" xfId="12" applyFont="1" applyBorder="1" applyAlignment="1">
      <alignment horizontal="center" vertical="center"/>
    </xf>
    <xf numFmtId="49" fontId="10" fillId="0" borderId="5" xfId="3" applyNumberFormat="1" applyFont="1" applyBorder="1" applyAlignment="1">
      <alignment horizontal="left" vertical="center" wrapText="1"/>
    </xf>
    <xf numFmtId="0" fontId="10" fillId="0" borderId="4" xfId="12" applyFont="1" applyBorder="1" applyAlignment="1">
      <alignment horizontal="center" vertical="center"/>
    </xf>
    <xf numFmtId="0" fontId="10" fillId="0" borderId="4" xfId="12" applyFont="1" applyBorder="1" applyAlignment="1">
      <alignment vertical="center"/>
    </xf>
    <xf numFmtId="165" fontId="10" fillId="0" borderId="3" xfId="12" applyNumberFormat="1" applyFont="1" applyBorder="1" applyAlignment="1">
      <alignment horizontal="right" vertical="center"/>
    </xf>
    <xf numFmtId="0" fontId="10" fillId="0" borderId="5" xfId="12" applyFont="1" applyBorder="1" applyAlignment="1">
      <alignment vertical="center"/>
    </xf>
    <xf numFmtId="0" fontId="10" fillId="0" borderId="5" xfId="12" applyFont="1" applyBorder="1" applyAlignment="1">
      <alignment horizontal="left" vertical="center" wrapText="1"/>
    </xf>
    <xf numFmtId="0" fontId="11" fillId="0" borderId="11" xfId="12" applyFont="1" applyBorder="1" applyAlignment="1">
      <alignment horizontal="center" vertical="center"/>
    </xf>
    <xf numFmtId="0" fontId="11" fillId="0" borderId="5" xfId="3" applyFont="1" applyBorder="1" applyAlignment="1">
      <alignment vertical="center" wrapText="1"/>
    </xf>
    <xf numFmtId="0" fontId="11" fillId="0" borderId="5" xfId="3" applyFont="1" applyBorder="1" applyAlignment="1">
      <alignment horizontal="center" vertical="center"/>
    </xf>
    <xf numFmtId="0" fontId="11" fillId="0" borderId="5" xfId="3" applyFont="1" applyBorder="1" applyAlignment="1">
      <alignment horizontal="left" vertical="center" wrapText="1"/>
    </xf>
    <xf numFmtId="165" fontId="11" fillId="0" borderId="3" xfId="3" applyNumberFormat="1" applyFont="1" applyBorder="1" applyAlignment="1">
      <alignment horizontal="right" vertical="center"/>
    </xf>
    <xf numFmtId="0" fontId="11" fillId="0" borderId="5" xfId="3" applyFont="1" applyBorder="1" applyAlignment="1">
      <alignment horizontal="left" vertical="center"/>
    </xf>
    <xf numFmtId="0" fontId="11" fillId="2" borderId="5" xfId="3" applyFont="1" applyFill="1" applyBorder="1" applyAlignment="1">
      <alignment horizontal="center" vertical="center"/>
    </xf>
    <xf numFmtId="0" fontId="10" fillId="0" borderId="5" xfId="3" applyFont="1" applyBorder="1" applyAlignment="1">
      <alignment horizontal="left" vertical="center" wrapText="1"/>
    </xf>
    <xf numFmtId="0" fontId="10" fillId="0" borderId="5" xfId="3" applyFont="1" applyBorder="1" applyAlignment="1">
      <alignment horizontal="center" vertical="center"/>
    </xf>
    <xf numFmtId="165" fontId="10" fillId="0" borderId="5" xfId="3" applyNumberFormat="1" applyFont="1" applyBorder="1" applyAlignment="1">
      <alignment horizontal="right" vertical="center"/>
    </xf>
    <xf numFmtId="165" fontId="11" fillId="0" borderId="12" xfId="3" applyNumberFormat="1" applyFont="1" applyBorder="1" applyAlignment="1">
      <alignment horizontal="right" vertical="center"/>
    </xf>
    <xf numFmtId="165" fontId="11" fillId="0" borderId="12" xfId="3" applyNumberFormat="1" applyFont="1" applyBorder="1" applyAlignment="1">
      <alignment horizontal="left" vertical="center"/>
    </xf>
    <xf numFmtId="165" fontId="10" fillId="0" borderId="12" xfId="3" applyNumberFormat="1" applyFont="1" applyBorder="1" applyAlignment="1">
      <alignment horizontal="left" vertical="center"/>
    </xf>
    <xf numFmtId="165" fontId="11" fillId="0" borderId="5" xfId="12" applyNumberFormat="1" applyFont="1" applyBorder="1" applyAlignment="1">
      <alignment horizontal="right" vertical="center"/>
    </xf>
    <xf numFmtId="0" fontId="11" fillId="0" borderId="5" xfId="3" quotePrefix="1" applyFont="1" applyBorder="1" applyAlignment="1">
      <alignment vertical="center" wrapText="1"/>
    </xf>
    <xf numFmtId="0" fontId="10" fillId="0" borderId="5" xfId="3" applyFont="1" applyBorder="1" applyAlignment="1">
      <alignment vertical="center" wrapText="1"/>
    </xf>
    <xf numFmtId="0" fontId="11" fillId="0" borderId="5" xfId="12" applyFont="1" applyBorder="1" applyAlignment="1">
      <alignment horizontal="center" vertical="center"/>
    </xf>
    <xf numFmtId="0" fontId="10" fillId="0" borderId="39" xfId="0" applyFont="1" applyBorder="1" applyAlignment="1">
      <alignment horizontal="left" vertical="center"/>
    </xf>
    <xf numFmtId="0" fontId="10" fillId="0" borderId="2" xfId="0" applyFont="1" applyBorder="1" applyAlignment="1">
      <alignment horizontal="right" vertical="center"/>
    </xf>
    <xf numFmtId="0" fontId="10" fillId="0" borderId="2" xfId="0" applyFont="1" applyBorder="1" applyAlignment="1">
      <alignment horizontal="center" vertical="center"/>
    </xf>
    <xf numFmtId="165" fontId="10" fillId="0" borderId="2" xfId="3" applyNumberFormat="1" applyFont="1" applyBorder="1" applyAlignment="1">
      <alignment horizontal="right" vertical="center"/>
    </xf>
    <xf numFmtId="44" fontId="11" fillId="0" borderId="36" xfId="0" applyNumberFormat="1" applyFont="1" applyBorder="1" applyAlignment="1">
      <alignment horizontal="right" vertical="center" wrapText="1"/>
    </xf>
    <xf numFmtId="0" fontId="11" fillId="0" borderId="39" xfId="0" applyFont="1" applyBorder="1" applyAlignment="1">
      <alignment horizontal="left" vertical="center"/>
    </xf>
    <xf numFmtId="0" fontId="11" fillId="0" borderId="2" xfId="0" applyFont="1" applyBorder="1" applyAlignment="1">
      <alignment horizontal="right" vertical="center"/>
    </xf>
    <xf numFmtId="0" fontId="11" fillId="0" borderId="2" xfId="0" applyFont="1" applyBorder="1" applyAlignment="1">
      <alignment horizontal="center" vertical="center"/>
    </xf>
    <xf numFmtId="165" fontId="11" fillId="0" borderId="2" xfId="3" applyNumberFormat="1" applyFont="1" applyBorder="1" applyAlignment="1">
      <alignment horizontal="right" vertical="center"/>
    </xf>
    <xf numFmtId="44" fontId="11" fillId="0" borderId="14" xfId="0" applyNumberFormat="1" applyFont="1" applyBorder="1" applyAlignment="1">
      <alignment horizontal="right" vertical="center" wrapText="1"/>
    </xf>
    <xf numFmtId="0" fontId="11" fillId="0" borderId="11" xfId="0" applyFont="1" applyBorder="1" applyAlignment="1">
      <alignment horizontal="left" vertical="center"/>
    </xf>
    <xf numFmtId="0" fontId="11" fillId="0" borderId="5" xfId="0" applyFont="1" applyBorder="1" applyAlignment="1">
      <alignment horizontal="right" vertical="center"/>
    </xf>
    <xf numFmtId="0" fontId="11" fillId="0" borderId="4" xfId="3" applyFont="1" applyBorder="1" applyAlignment="1">
      <alignment horizontal="center" vertical="center"/>
    </xf>
    <xf numFmtId="0" fontId="10" fillId="0" borderId="11" xfId="12" applyFont="1" applyBorder="1" applyAlignment="1">
      <alignment horizontal="center" vertical="top"/>
    </xf>
    <xf numFmtId="0" fontId="10" fillId="0" borderId="5" xfId="12" applyFont="1" applyBorder="1" applyAlignment="1">
      <alignment horizontal="center"/>
    </xf>
    <xf numFmtId="0" fontId="10" fillId="0" borderId="0" xfId="15" applyFont="1" applyAlignment="1">
      <alignment vertical="top" wrapText="1"/>
    </xf>
    <xf numFmtId="0" fontId="11" fillId="0" borderId="5" xfId="15" applyFont="1" applyBorder="1" applyAlignment="1">
      <alignment horizontal="center" vertical="center"/>
    </xf>
    <xf numFmtId="4" fontId="11" fillId="0" borderId="3" xfId="15" applyNumberFormat="1" applyFont="1" applyBorder="1" applyAlignment="1">
      <alignment horizontal="center" vertical="center"/>
    </xf>
    <xf numFmtId="43" fontId="11" fillId="0" borderId="5" xfId="11" applyFont="1" applyBorder="1" applyAlignment="1">
      <alignment horizontal="center"/>
    </xf>
    <xf numFmtId="0" fontId="11" fillId="0" borderId="0" xfId="15" applyFont="1" applyAlignment="1">
      <alignment vertical="top" wrapText="1"/>
    </xf>
    <xf numFmtId="0" fontId="11" fillId="0" borderId="11" xfId="12" applyFont="1" applyBorder="1" applyAlignment="1">
      <alignment horizontal="center" vertical="top"/>
    </xf>
    <xf numFmtId="1" fontId="11" fillId="0" borderId="3" xfId="14" applyNumberFormat="1" applyFont="1" applyBorder="1" applyAlignment="1">
      <alignment horizontal="center" vertical="center" wrapText="1"/>
    </xf>
    <xf numFmtId="0" fontId="11" fillId="0" borderId="0" xfId="16" applyFont="1" applyAlignment="1">
      <alignment horizontal="center" vertical="top" wrapText="1"/>
    </xf>
    <xf numFmtId="0" fontId="11" fillId="0" borderId="5" xfId="3" applyFont="1" applyBorder="1" applyAlignment="1">
      <alignment vertical="top"/>
    </xf>
    <xf numFmtId="0" fontId="11" fillId="0" borderId="4" xfId="12" applyFont="1" applyBorder="1" applyAlignment="1">
      <alignment horizontal="center"/>
    </xf>
    <xf numFmtId="0" fontId="11" fillId="0" borderId="3" xfId="12" applyFont="1" applyBorder="1" applyAlignment="1">
      <alignment vertical="center" textRotation="90"/>
    </xf>
    <xf numFmtId="165" fontId="11" fillId="0" borderId="5" xfId="12" applyNumberFormat="1" applyFont="1" applyBorder="1" applyAlignment="1">
      <alignment horizontal="center"/>
    </xf>
    <xf numFmtId="0" fontId="10" fillId="0" borderId="5" xfId="3" applyFont="1" applyBorder="1" applyAlignment="1">
      <alignment vertical="top" wrapText="1"/>
    </xf>
    <xf numFmtId="43" fontId="11" fillId="0" borderId="5" xfId="11" applyFont="1" applyBorder="1" applyAlignment="1">
      <alignment vertical="center" textRotation="90"/>
    </xf>
    <xf numFmtId="0" fontId="10" fillId="0" borderId="5" xfId="3" applyFont="1" applyBorder="1" applyAlignment="1">
      <alignment horizontal="left" vertical="top" wrapText="1"/>
    </xf>
    <xf numFmtId="0" fontId="11" fillId="0" borderId="5" xfId="3" applyFont="1" applyBorder="1" applyAlignment="1">
      <alignment horizontal="left" vertical="top" wrapText="1"/>
    </xf>
    <xf numFmtId="0" fontId="11" fillId="0" borderId="4" xfId="12" applyFont="1" applyBorder="1" applyAlignment="1">
      <alignment horizontal="center" vertical="center"/>
    </xf>
    <xf numFmtId="0" fontId="11" fillId="0" borderId="0" xfId="12" applyFont="1" applyAlignment="1">
      <alignment vertical="center" textRotation="90"/>
    </xf>
    <xf numFmtId="0" fontId="11" fillId="0" borderId="0" xfId="16" applyFont="1" applyAlignment="1">
      <alignment horizontal="center" vertical="center" wrapText="1"/>
    </xf>
    <xf numFmtId="0" fontId="11" fillId="0" borderId="11" xfId="0" applyFont="1" applyBorder="1" applyAlignment="1">
      <alignment vertical="center"/>
    </xf>
    <xf numFmtId="0" fontId="11" fillId="0" borderId="3" xfId="12" applyFont="1" applyBorder="1" applyAlignment="1">
      <alignment horizontal="center" vertical="center"/>
    </xf>
    <xf numFmtId="49" fontId="10" fillId="0" borderId="5" xfId="3" applyNumberFormat="1" applyFont="1" applyBorder="1" applyAlignment="1">
      <alignment vertical="center" wrapText="1"/>
    </xf>
    <xf numFmtId="0" fontId="10" fillId="0" borderId="11" xfId="12" quotePrefix="1" applyFont="1" applyBorder="1" applyAlignment="1">
      <alignment horizontal="center" vertical="center"/>
    </xf>
    <xf numFmtId="0" fontId="10" fillId="0" borderId="5" xfId="3" applyFont="1" applyBorder="1" applyAlignment="1">
      <alignment vertical="center"/>
    </xf>
    <xf numFmtId="0" fontId="11" fillId="0" borderId="5" xfId="12" applyFont="1" applyBorder="1" applyAlignment="1">
      <alignment vertical="center" textRotation="90"/>
    </xf>
    <xf numFmtId="0" fontId="11" fillId="0" borderId="5" xfId="12" applyFont="1" applyBorder="1" applyAlignment="1">
      <alignment vertical="center" wrapText="1"/>
    </xf>
    <xf numFmtId="0" fontId="10" fillId="0" borderId="5" xfId="12" applyFont="1" applyBorder="1" applyAlignment="1">
      <alignment vertical="center" wrapText="1"/>
    </xf>
    <xf numFmtId="0" fontId="16" fillId="0" borderId="0" xfId="0" applyFont="1" applyAlignment="1">
      <alignment horizontal="left" vertical="center" wrapText="1"/>
    </xf>
    <xf numFmtId="0" fontId="9" fillId="0" borderId="0" xfId="0" applyFont="1" applyAlignment="1">
      <alignment horizontal="left" vertical="center" wrapText="1"/>
    </xf>
    <xf numFmtId="2" fontId="9" fillId="0" borderId="5" xfId="11" applyNumberFormat="1" applyFont="1" applyBorder="1" applyAlignment="1">
      <alignment horizontal="center" vertical="center"/>
    </xf>
    <xf numFmtId="2" fontId="9" fillId="0" borderId="5" xfId="11" applyNumberFormat="1" applyFont="1" applyBorder="1" applyAlignment="1">
      <alignment horizontal="right" vertical="center"/>
    </xf>
    <xf numFmtId="44" fontId="9" fillId="0" borderId="12" xfId="11" applyNumberFormat="1" applyFont="1" applyBorder="1" applyAlignment="1">
      <alignment horizontal="right" vertical="center"/>
    </xf>
    <xf numFmtId="0" fontId="16" fillId="0" borderId="5" xfId="0" applyFont="1" applyBorder="1" applyAlignment="1">
      <alignment horizontal="center" vertical="center"/>
    </xf>
    <xf numFmtId="2" fontId="16" fillId="0" borderId="5" xfId="11" applyNumberFormat="1" applyFont="1" applyBorder="1" applyAlignment="1">
      <alignment horizontal="center" vertical="center"/>
    </xf>
    <xf numFmtId="2" fontId="16" fillId="0" borderId="5" xfId="11" applyNumberFormat="1" applyFont="1" applyBorder="1" applyAlignment="1">
      <alignment horizontal="right" vertical="center"/>
    </xf>
    <xf numFmtId="44" fontId="16" fillId="0" borderId="12" xfId="11" applyNumberFormat="1" applyFont="1" applyBorder="1" applyAlignment="1">
      <alignment horizontal="right" vertical="center"/>
    </xf>
    <xf numFmtId="2" fontId="11" fillId="0" borderId="5" xfId="11" applyNumberFormat="1" applyFont="1" applyBorder="1" applyAlignment="1">
      <alignment horizontal="right" vertical="center"/>
    </xf>
    <xf numFmtId="0" fontId="16" fillId="0" borderId="18" xfId="0" applyFont="1" applyBorder="1" applyAlignment="1">
      <alignment horizontal="right" vertical="center"/>
    </xf>
    <xf numFmtId="0" fontId="16" fillId="0" borderId="18" xfId="0" applyFont="1" applyBorder="1" applyAlignment="1">
      <alignment horizontal="center" vertical="center"/>
    </xf>
    <xf numFmtId="165" fontId="16" fillId="0" borderId="19" xfId="0" applyNumberFormat="1" applyFont="1" applyBorder="1" applyAlignment="1">
      <alignment horizontal="center" vertical="center"/>
    </xf>
    <xf numFmtId="0" fontId="13" fillId="0" borderId="32" xfId="0" applyFont="1" applyBorder="1" applyAlignment="1">
      <alignment horizontal="left" vertical="center"/>
    </xf>
    <xf numFmtId="0" fontId="10" fillId="0" borderId="21" xfId="0" quotePrefix="1" applyFont="1" applyBorder="1" applyAlignment="1">
      <alignment vertical="center"/>
    </xf>
    <xf numFmtId="0" fontId="8" fillId="0" borderId="0" xfId="0" applyFont="1" applyAlignment="1">
      <alignment horizontal="right" vertical="center"/>
    </xf>
    <xf numFmtId="0" fontId="10" fillId="3" borderId="15" xfId="0" applyFont="1" applyFill="1" applyBorder="1" applyAlignment="1">
      <alignment horizontal="center" vertical="center"/>
    </xf>
    <xf numFmtId="0" fontId="10" fillId="3" borderId="1" xfId="0" applyFont="1" applyFill="1" applyBorder="1" applyAlignment="1">
      <alignment horizontal="center" vertical="center"/>
    </xf>
    <xf numFmtId="0" fontId="11" fillId="0" borderId="39" xfId="0" applyFont="1" applyBorder="1" applyAlignment="1">
      <alignment horizontal="center" vertical="center" wrapText="1"/>
    </xf>
    <xf numFmtId="0" fontId="11" fillId="0" borderId="2" xfId="2" applyFont="1" applyBorder="1" applyAlignment="1">
      <alignment horizontal="left" vertical="center" wrapText="1"/>
    </xf>
    <xf numFmtId="0" fontId="11" fillId="0" borderId="39" xfId="0" applyFont="1" applyBorder="1" applyAlignment="1">
      <alignment horizontal="center" vertical="center"/>
    </xf>
    <xf numFmtId="1" fontId="11" fillId="0" borderId="39" xfId="0" applyNumberFormat="1" applyFont="1" applyBorder="1" applyAlignment="1">
      <alignment horizontal="center" vertical="center"/>
    </xf>
    <xf numFmtId="0" fontId="11" fillId="0" borderId="11" xfId="0" applyFont="1" applyBorder="1" applyAlignment="1">
      <alignment horizontal="right" vertical="center" wrapText="1"/>
    </xf>
    <xf numFmtId="0" fontId="11" fillId="0" borderId="5" xfId="0" applyFont="1" applyBorder="1" applyAlignment="1">
      <alignment horizontal="right" vertical="center" wrapText="1"/>
    </xf>
    <xf numFmtId="0" fontId="10" fillId="0" borderId="38" xfId="0" applyFont="1" applyBorder="1" applyAlignment="1">
      <alignment horizontal="right" vertical="center"/>
    </xf>
    <xf numFmtId="0" fontId="10" fillId="0" borderId="37" xfId="0" applyFont="1" applyBorder="1" applyAlignment="1">
      <alignment horizontal="right"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0" fillId="0" borderId="4" xfId="0" applyFont="1" applyBorder="1" applyAlignment="1">
      <alignment horizontal="center" vertical="center"/>
    </xf>
    <xf numFmtId="0" fontId="10" fillId="0" borderId="30" xfId="0" applyFont="1" applyBorder="1" applyAlignment="1">
      <alignment horizontal="center" vertical="center"/>
    </xf>
    <xf numFmtId="164" fontId="10" fillId="0" borderId="0" xfId="0" applyNumberFormat="1" applyFont="1" applyAlignment="1">
      <alignment horizontal="center" vertical="center"/>
    </xf>
    <xf numFmtId="164" fontId="10" fillId="0" borderId="30" xfId="0" applyNumberFormat="1" applyFont="1" applyBorder="1" applyAlignment="1">
      <alignment horizontal="center" vertical="center"/>
    </xf>
    <xf numFmtId="44" fontId="11" fillId="0" borderId="31" xfId="0" applyNumberFormat="1" applyFont="1" applyBorder="1" applyAlignment="1">
      <alignment horizontal="center" vertical="center" wrapText="1"/>
    </xf>
    <xf numFmtId="44" fontId="11" fillId="0" borderId="44" xfId="0" applyNumberFormat="1" applyFont="1" applyBorder="1" applyAlignment="1">
      <alignment horizontal="center" vertical="center" wrapText="1"/>
    </xf>
    <xf numFmtId="44" fontId="11" fillId="0" borderId="45" xfId="0" applyNumberFormat="1" applyFont="1" applyBorder="1" applyAlignment="1">
      <alignment horizontal="center" vertical="center" wrapText="1"/>
    </xf>
    <xf numFmtId="44" fontId="11" fillId="0" borderId="40" xfId="0" applyNumberFormat="1" applyFont="1" applyBorder="1" applyAlignment="1">
      <alignment horizontal="center" vertical="center" wrapText="1"/>
    </xf>
    <xf numFmtId="44" fontId="11" fillId="0" borderId="41" xfId="0" applyNumberFormat="1" applyFont="1" applyBorder="1" applyAlignment="1">
      <alignment horizontal="center" vertical="center" wrapText="1"/>
    </xf>
    <xf numFmtId="44" fontId="11" fillId="0" borderId="43" xfId="0" applyNumberFormat="1" applyFont="1" applyBorder="1" applyAlignment="1">
      <alignment horizontal="center" vertical="center" wrapText="1"/>
    </xf>
    <xf numFmtId="44" fontId="10" fillId="3" borderId="40" xfId="0" applyNumberFormat="1" applyFont="1" applyFill="1" applyBorder="1" applyAlignment="1">
      <alignment horizontal="center" vertical="center" wrapText="1"/>
    </xf>
    <xf numFmtId="44" fontId="10" fillId="3" borderId="41" xfId="0" applyNumberFormat="1" applyFont="1" applyFill="1" applyBorder="1" applyAlignment="1">
      <alignment horizontal="center" vertical="center" wrapText="1"/>
    </xf>
    <xf numFmtId="44" fontId="10" fillId="3" borderId="43" xfId="0" applyNumberFormat="1" applyFont="1" applyFill="1" applyBorder="1" applyAlignment="1">
      <alignment horizontal="center" vertical="center" wrapText="1"/>
    </xf>
    <xf numFmtId="164" fontId="10" fillId="0" borderId="42" xfId="0" applyNumberFormat="1" applyFont="1" applyBorder="1" applyAlignment="1">
      <alignment horizontal="center" vertical="center"/>
    </xf>
    <xf numFmtId="164" fontId="10" fillId="0" borderId="7" xfId="0" applyNumberFormat="1" applyFont="1" applyBorder="1" applyAlignment="1">
      <alignment horizontal="center" vertical="center"/>
    </xf>
    <xf numFmtId="0" fontId="25" fillId="0" borderId="0" xfId="0" applyFont="1" applyAlignment="1">
      <alignment horizontal="center" vertical="center" wrapText="1"/>
    </xf>
    <xf numFmtId="0" fontId="25" fillId="0" borderId="7" xfId="0" applyFont="1" applyBorder="1" applyAlignment="1">
      <alignment horizontal="center" vertical="center" wrapText="1"/>
    </xf>
    <xf numFmtId="0" fontId="10" fillId="0" borderId="15" xfId="2" applyFont="1" applyBorder="1" applyAlignment="1">
      <alignment horizontal="right" vertical="center" wrapText="1"/>
    </xf>
    <xf numFmtId="0" fontId="10" fillId="0" borderId="1" xfId="2" applyFont="1" applyBorder="1" applyAlignment="1">
      <alignment horizontal="right" vertical="center" wrapText="1"/>
    </xf>
    <xf numFmtId="0" fontId="10" fillId="0" borderId="11" xfId="2" applyFont="1" applyBorder="1" applyAlignment="1">
      <alignment horizontal="right" vertical="center" wrapText="1"/>
    </xf>
    <xf numFmtId="0" fontId="10" fillId="0" borderId="5" xfId="2" applyFont="1" applyBorder="1" applyAlignment="1">
      <alignment horizontal="right" vertical="center" wrapText="1"/>
    </xf>
  </cellXfs>
  <cellStyles count="17">
    <cellStyle name="Comma" xfId="11" builtinId="3"/>
    <cellStyle name="Comma_BoQ P&amp;G_01" xfId="10" xr:uid="{00000000-0005-0000-0000-000000000000}"/>
    <cellStyle name="Normal" xfId="0" builtinId="0"/>
    <cellStyle name="Normal 10 2" xfId="15" xr:uid="{EBC86204-9356-482A-9543-94E698811A76}"/>
    <cellStyle name="Normal 11" xfId="6" xr:uid="{00000000-0005-0000-0000-000002000000}"/>
    <cellStyle name="Normal 11 2" xfId="14" xr:uid="{6C741F6D-F8BF-490D-BC57-738D72E34EC5}"/>
    <cellStyle name="Normal 2" xfId="4" xr:uid="{00000000-0005-0000-0000-000003000000}"/>
    <cellStyle name="Normal 2 2" xfId="3" xr:uid="{00000000-0005-0000-0000-000004000000}"/>
    <cellStyle name="Normal 2 4 2" xfId="13" xr:uid="{97F377E8-6A2C-40E7-A43A-8624E5130DA2}"/>
    <cellStyle name="Normal 20" xfId="16" xr:uid="{4A8746DA-97FD-4C81-B39C-E789E413ED45}"/>
    <cellStyle name="Normal 37" xfId="5" xr:uid="{00000000-0005-0000-0000-000005000000}"/>
    <cellStyle name="Normal 4" xfId="8" xr:uid="{00000000-0005-0000-0000-000006000000}"/>
    <cellStyle name="Normal 5" xfId="9" xr:uid="{00000000-0005-0000-0000-000007000000}"/>
    <cellStyle name="Normal 5 3" xfId="12" xr:uid="{44D63401-5341-4CF6-85D4-9CAA94542CD3}"/>
    <cellStyle name="Normal 8" xfId="7" xr:uid="{00000000-0005-0000-0000-000008000000}"/>
    <cellStyle name="Normal_RESG_BoQ_Phase 5B" xfId="2" xr:uid="{00000000-0005-0000-0000-000009000000}"/>
    <cellStyle name="Percent" xfId="1" builtinId="5"/>
  </cellStyles>
  <dxfs count="19">
    <dxf>
      <fill>
        <patternFill patternType="none">
          <bgColor auto="1"/>
        </patternFill>
      </fill>
      <border>
        <top style="thin">
          <color auto="1"/>
        </top>
        <bottom style="thin">
          <color auto="1"/>
        </bottom>
      </border>
    </dxf>
    <dxf>
      <font>
        <b/>
        <i val="0"/>
        <color auto="1"/>
      </font>
      <fill>
        <patternFill patternType="none">
          <bgColor auto="1"/>
        </patternFill>
      </fill>
      <border>
        <top style="thin">
          <color auto="1"/>
        </top>
        <bottom style="thin">
          <color auto="1"/>
        </bottom>
      </border>
    </dxf>
    <dxf>
      <fill>
        <patternFill patternType="none">
          <bgColor auto="1"/>
        </patternFill>
      </fill>
      <border>
        <top style="thin">
          <color auto="1"/>
        </top>
        <bottom style="thin">
          <color auto="1"/>
        </bottom>
      </border>
    </dxf>
    <dxf>
      <font>
        <b/>
        <i val="0"/>
        <color auto="1"/>
      </font>
      <fill>
        <patternFill patternType="none">
          <bgColor auto="1"/>
        </patternFill>
      </fill>
      <border>
        <top style="thin">
          <color auto="1"/>
        </top>
        <bottom style="thin">
          <color auto="1"/>
        </bottom>
      </border>
    </dxf>
    <dxf>
      <numFmt numFmtId="169" formatCode="0.0%"/>
      <fill>
        <patternFill patternType="none">
          <bgColor auto="1"/>
        </patternFill>
      </fill>
    </dxf>
    <dxf>
      <numFmt numFmtId="170" formatCode="###\ ###\ ###"/>
      <fill>
        <patternFill patternType="none">
          <bgColor auto="1"/>
        </patternFill>
      </fill>
    </dxf>
    <dxf>
      <fill>
        <patternFill patternType="none">
          <bgColor auto="1"/>
        </patternFill>
      </fill>
      <border>
        <left/>
        <right/>
        <top style="thin">
          <color auto="1"/>
        </top>
        <bottom style="thin">
          <color auto="1"/>
        </bottom>
      </border>
    </dxf>
    <dxf>
      <numFmt numFmtId="170" formatCode="###\ ###\ ###"/>
      <fill>
        <patternFill patternType="none">
          <bgColor auto="1"/>
        </patternFill>
      </fill>
    </dxf>
    <dxf>
      <fill>
        <patternFill patternType="none">
          <bgColor auto="1"/>
        </patternFill>
      </fill>
      <border>
        <left/>
        <right/>
        <top style="thin">
          <color auto="1"/>
        </top>
        <bottom style="thin">
          <color auto="1"/>
        </bottom>
      </border>
    </dxf>
    <dxf>
      <fill>
        <patternFill patternType="none">
          <bgColor auto="1"/>
        </patternFill>
      </fill>
      <border>
        <top style="thin">
          <color auto="1"/>
        </top>
        <bottom style="thin">
          <color auto="1"/>
        </bottom>
      </border>
    </dxf>
    <dxf>
      <font>
        <color auto="1"/>
      </font>
      <fill>
        <patternFill patternType="none">
          <bgColor auto="1"/>
        </patternFill>
      </fill>
      <border>
        <left/>
        <right/>
        <top style="thin">
          <color auto="1"/>
        </top>
        <bottom style="thin">
          <color auto="1"/>
        </bottom>
      </border>
    </dxf>
    <dxf>
      <fill>
        <patternFill patternType="none">
          <bgColor auto="1"/>
        </patternFill>
      </fill>
      <border>
        <left/>
        <right/>
        <top style="thin">
          <color auto="1"/>
        </top>
        <bottom style="thin">
          <color auto="1"/>
        </bottom>
      </border>
    </dxf>
    <dxf>
      <font>
        <color auto="1"/>
      </font>
      <fill>
        <patternFill patternType="none">
          <bgColor auto="1"/>
        </patternFill>
      </fill>
      <border>
        <left/>
        <right/>
        <top style="thin">
          <color auto="1"/>
        </top>
        <bottom style="thin">
          <color auto="1"/>
        </bottom>
      </border>
    </dxf>
    <dxf>
      <font>
        <b/>
        <i val="0"/>
        <strike val="0"/>
        <color auto="1"/>
      </font>
    </dxf>
    <dxf>
      <font>
        <b/>
        <i val="0"/>
        <strike val="0"/>
        <color auto="1"/>
      </font>
    </dxf>
    <dxf>
      <fill>
        <patternFill patternType="none">
          <bgColor auto="1"/>
        </patternFill>
      </fill>
      <border>
        <left/>
        <right/>
        <top style="thin">
          <color auto="1"/>
        </top>
        <bottom style="thin">
          <color auto="1"/>
        </bottom>
      </border>
    </dxf>
    <dxf>
      <font>
        <color auto="1"/>
      </font>
      <fill>
        <patternFill patternType="none">
          <bgColor auto="1"/>
        </patternFill>
      </fill>
      <border>
        <left/>
        <right/>
        <top style="thin">
          <color auto="1"/>
        </top>
        <bottom style="thin">
          <color auto="1"/>
        </bottom>
      </border>
    </dxf>
    <dxf>
      <font>
        <b/>
        <i val="0"/>
        <strike val="0"/>
        <color auto="1"/>
      </font>
    </dxf>
    <dxf>
      <font>
        <b/>
        <i val="0"/>
        <strike val="0"/>
        <color auto="1"/>
      </font>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G834"/>
  <sheetViews>
    <sheetView tabSelected="1" zoomScaleNormal="100" zoomScaleSheetLayoutView="100" workbookViewId="0">
      <selection sqref="A1:G9"/>
    </sheetView>
  </sheetViews>
  <sheetFormatPr defaultColWidth="11.453125" defaultRowHeight="15.5" x14ac:dyDescent="0.35"/>
  <cols>
    <col min="1" max="1" width="12.453125" style="71" customWidth="1"/>
    <col min="2" max="2" width="14.36328125" style="71" customWidth="1"/>
    <col min="3" max="3" width="57.453125" style="71" customWidth="1"/>
    <col min="4" max="4" width="12.36328125" style="64" customWidth="1"/>
    <col min="5" max="5" width="18.36328125" style="64" customWidth="1"/>
    <col min="6" max="6" width="16.6328125" style="145" customWidth="1"/>
    <col min="7" max="7" width="19.1796875" style="145" customWidth="1"/>
    <col min="8" max="240" width="11.453125" style="1"/>
    <col min="241" max="241" width="9.90625" style="1" customWidth="1"/>
    <col min="242" max="242" width="9" style="1" customWidth="1"/>
    <col min="243" max="243" width="36.90625" style="1" customWidth="1"/>
    <col min="244" max="244" width="9.54296875" style="1" customWidth="1"/>
    <col min="245" max="245" width="8.90625" style="1" customWidth="1"/>
    <col min="246" max="246" width="16.453125" style="1" customWidth="1"/>
    <col min="247" max="247" width="15.90625" style="1" customWidth="1"/>
    <col min="248" max="496" width="11.453125" style="1"/>
    <col min="497" max="497" width="9.90625" style="1" customWidth="1"/>
    <col min="498" max="498" width="9" style="1" customWidth="1"/>
    <col min="499" max="499" width="36.90625" style="1" customWidth="1"/>
    <col min="500" max="500" width="9.54296875" style="1" customWidth="1"/>
    <col min="501" max="501" width="8.90625" style="1" customWidth="1"/>
    <col min="502" max="502" width="16.453125" style="1" customWidth="1"/>
    <col min="503" max="503" width="15.90625" style="1" customWidth="1"/>
    <col min="504" max="752" width="11.453125" style="1"/>
    <col min="753" max="753" width="9.90625" style="1" customWidth="1"/>
    <col min="754" max="754" width="9" style="1" customWidth="1"/>
    <col min="755" max="755" width="36.90625" style="1" customWidth="1"/>
    <col min="756" max="756" width="9.54296875" style="1" customWidth="1"/>
    <col min="757" max="757" width="8.90625" style="1" customWidth="1"/>
    <col min="758" max="758" width="16.453125" style="1" customWidth="1"/>
    <col min="759" max="759" width="15.90625" style="1" customWidth="1"/>
    <col min="760" max="1008" width="11.453125" style="1"/>
    <col min="1009" max="1009" width="9.90625" style="1" customWidth="1"/>
    <col min="1010" max="1010" width="9" style="1" customWidth="1"/>
    <col min="1011" max="1011" width="36.90625" style="1" customWidth="1"/>
    <col min="1012" max="1012" width="9.54296875" style="1" customWidth="1"/>
    <col min="1013" max="1013" width="8.90625" style="1" customWidth="1"/>
    <col min="1014" max="1014" width="16.453125" style="1" customWidth="1"/>
    <col min="1015" max="1015" width="15.90625" style="1" customWidth="1"/>
    <col min="1016" max="1264" width="11.453125" style="1"/>
    <col min="1265" max="1265" width="9.90625" style="1" customWidth="1"/>
    <col min="1266" max="1266" width="9" style="1" customWidth="1"/>
    <col min="1267" max="1267" width="36.90625" style="1" customWidth="1"/>
    <col min="1268" max="1268" width="9.54296875" style="1" customWidth="1"/>
    <col min="1269" max="1269" width="8.90625" style="1" customWidth="1"/>
    <col min="1270" max="1270" width="16.453125" style="1" customWidth="1"/>
    <col min="1271" max="1271" width="15.90625" style="1" customWidth="1"/>
    <col min="1272" max="1520" width="11.453125" style="1"/>
    <col min="1521" max="1521" width="9.90625" style="1" customWidth="1"/>
    <col min="1522" max="1522" width="9" style="1" customWidth="1"/>
    <col min="1523" max="1523" width="36.90625" style="1" customWidth="1"/>
    <col min="1524" max="1524" width="9.54296875" style="1" customWidth="1"/>
    <col min="1525" max="1525" width="8.90625" style="1" customWidth="1"/>
    <col min="1526" max="1526" width="16.453125" style="1" customWidth="1"/>
    <col min="1527" max="1527" width="15.90625" style="1" customWidth="1"/>
    <col min="1528" max="1776" width="11.453125" style="1"/>
    <col min="1777" max="1777" width="9.90625" style="1" customWidth="1"/>
    <col min="1778" max="1778" width="9" style="1" customWidth="1"/>
    <col min="1779" max="1779" width="36.90625" style="1" customWidth="1"/>
    <col min="1780" max="1780" width="9.54296875" style="1" customWidth="1"/>
    <col min="1781" max="1781" width="8.90625" style="1" customWidth="1"/>
    <col min="1782" max="1782" width="16.453125" style="1" customWidth="1"/>
    <col min="1783" max="1783" width="15.90625" style="1" customWidth="1"/>
    <col min="1784" max="2032" width="11.453125" style="1"/>
    <col min="2033" max="2033" width="9.90625" style="1" customWidth="1"/>
    <col min="2034" max="2034" width="9" style="1" customWidth="1"/>
    <col min="2035" max="2035" width="36.90625" style="1" customWidth="1"/>
    <col min="2036" max="2036" width="9.54296875" style="1" customWidth="1"/>
    <col min="2037" max="2037" width="8.90625" style="1" customWidth="1"/>
    <col min="2038" max="2038" width="16.453125" style="1" customWidth="1"/>
    <col min="2039" max="2039" width="15.90625" style="1" customWidth="1"/>
    <col min="2040" max="2288" width="11.453125" style="1"/>
    <col min="2289" max="2289" width="9.90625" style="1" customWidth="1"/>
    <col min="2290" max="2290" width="9" style="1" customWidth="1"/>
    <col min="2291" max="2291" width="36.90625" style="1" customWidth="1"/>
    <col min="2292" max="2292" width="9.54296875" style="1" customWidth="1"/>
    <col min="2293" max="2293" width="8.90625" style="1" customWidth="1"/>
    <col min="2294" max="2294" width="16.453125" style="1" customWidth="1"/>
    <col min="2295" max="2295" width="15.90625" style="1" customWidth="1"/>
    <col min="2296" max="2544" width="11.453125" style="1"/>
    <col min="2545" max="2545" width="9.90625" style="1" customWidth="1"/>
    <col min="2546" max="2546" width="9" style="1" customWidth="1"/>
    <col min="2547" max="2547" width="36.90625" style="1" customWidth="1"/>
    <col min="2548" max="2548" width="9.54296875" style="1" customWidth="1"/>
    <col min="2549" max="2549" width="8.90625" style="1" customWidth="1"/>
    <col min="2550" max="2550" width="16.453125" style="1" customWidth="1"/>
    <col min="2551" max="2551" width="15.90625" style="1" customWidth="1"/>
    <col min="2552" max="2800" width="11.453125" style="1"/>
    <col min="2801" max="2801" width="9.90625" style="1" customWidth="1"/>
    <col min="2802" max="2802" width="9" style="1" customWidth="1"/>
    <col min="2803" max="2803" width="36.90625" style="1" customWidth="1"/>
    <col min="2804" max="2804" width="9.54296875" style="1" customWidth="1"/>
    <col min="2805" max="2805" width="8.90625" style="1" customWidth="1"/>
    <col min="2806" max="2806" width="16.453125" style="1" customWidth="1"/>
    <col min="2807" max="2807" width="15.90625" style="1" customWidth="1"/>
    <col min="2808" max="3056" width="11.453125" style="1"/>
    <col min="3057" max="3057" width="9.90625" style="1" customWidth="1"/>
    <col min="3058" max="3058" width="9" style="1" customWidth="1"/>
    <col min="3059" max="3059" width="36.90625" style="1" customWidth="1"/>
    <col min="3060" max="3060" width="9.54296875" style="1" customWidth="1"/>
    <col min="3061" max="3061" width="8.90625" style="1" customWidth="1"/>
    <col min="3062" max="3062" width="16.453125" style="1" customWidth="1"/>
    <col min="3063" max="3063" width="15.90625" style="1" customWidth="1"/>
    <col min="3064" max="3312" width="11.453125" style="1"/>
    <col min="3313" max="3313" width="9.90625" style="1" customWidth="1"/>
    <col min="3314" max="3314" width="9" style="1" customWidth="1"/>
    <col min="3315" max="3315" width="36.90625" style="1" customWidth="1"/>
    <col min="3316" max="3316" width="9.54296875" style="1" customWidth="1"/>
    <col min="3317" max="3317" width="8.90625" style="1" customWidth="1"/>
    <col min="3318" max="3318" width="16.453125" style="1" customWidth="1"/>
    <col min="3319" max="3319" width="15.90625" style="1" customWidth="1"/>
    <col min="3320" max="3568" width="11.453125" style="1"/>
    <col min="3569" max="3569" width="9.90625" style="1" customWidth="1"/>
    <col min="3570" max="3570" width="9" style="1" customWidth="1"/>
    <col min="3571" max="3571" width="36.90625" style="1" customWidth="1"/>
    <col min="3572" max="3572" width="9.54296875" style="1" customWidth="1"/>
    <col min="3573" max="3573" width="8.90625" style="1" customWidth="1"/>
    <col min="3574" max="3574" width="16.453125" style="1" customWidth="1"/>
    <col min="3575" max="3575" width="15.90625" style="1" customWidth="1"/>
    <col min="3576" max="3824" width="11.453125" style="1"/>
    <col min="3825" max="3825" width="9.90625" style="1" customWidth="1"/>
    <col min="3826" max="3826" width="9" style="1" customWidth="1"/>
    <col min="3827" max="3827" width="36.90625" style="1" customWidth="1"/>
    <col min="3828" max="3828" width="9.54296875" style="1" customWidth="1"/>
    <col min="3829" max="3829" width="8.90625" style="1" customWidth="1"/>
    <col min="3830" max="3830" width="16.453125" style="1" customWidth="1"/>
    <col min="3831" max="3831" width="15.90625" style="1" customWidth="1"/>
    <col min="3832" max="4080" width="11.453125" style="1"/>
    <col min="4081" max="4081" width="9.90625" style="1" customWidth="1"/>
    <col min="4082" max="4082" width="9" style="1" customWidth="1"/>
    <col min="4083" max="4083" width="36.90625" style="1" customWidth="1"/>
    <col min="4084" max="4084" width="9.54296875" style="1" customWidth="1"/>
    <col min="4085" max="4085" width="8.90625" style="1" customWidth="1"/>
    <col min="4086" max="4086" width="16.453125" style="1" customWidth="1"/>
    <col min="4087" max="4087" width="15.90625" style="1" customWidth="1"/>
    <col min="4088" max="4336" width="11.453125" style="1"/>
    <col min="4337" max="4337" width="9.90625" style="1" customWidth="1"/>
    <col min="4338" max="4338" width="9" style="1" customWidth="1"/>
    <col min="4339" max="4339" width="36.90625" style="1" customWidth="1"/>
    <col min="4340" max="4340" width="9.54296875" style="1" customWidth="1"/>
    <col min="4341" max="4341" width="8.90625" style="1" customWidth="1"/>
    <col min="4342" max="4342" width="16.453125" style="1" customWidth="1"/>
    <col min="4343" max="4343" width="15.90625" style="1" customWidth="1"/>
    <col min="4344" max="4592" width="11.453125" style="1"/>
    <col min="4593" max="4593" width="9.90625" style="1" customWidth="1"/>
    <col min="4594" max="4594" width="9" style="1" customWidth="1"/>
    <col min="4595" max="4595" width="36.90625" style="1" customWidth="1"/>
    <col min="4596" max="4596" width="9.54296875" style="1" customWidth="1"/>
    <col min="4597" max="4597" width="8.90625" style="1" customWidth="1"/>
    <col min="4598" max="4598" width="16.453125" style="1" customWidth="1"/>
    <col min="4599" max="4599" width="15.90625" style="1" customWidth="1"/>
    <col min="4600" max="4848" width="11.453125" style="1"/>
    <col min="4849" max="4849" width="9.90625" style="1" customWidth="1"/>
    <col min="4850" max="4850" width="9" style="1" customWidth="1"/>
    <col min="4851" max="4851" width="36.90625" style="1" customWidth="1"/>
    <col min="4852" max="4852" width="9.54296875" style="1" customWidth="1"/>
    <col min="4853" max="4853" width="8.90625" style="1" customWidth="1"/>
    <col min="4854" max="4854" width="16.453125" style="1" customWidth="1"/>
    <col min="4855" max="4855" width="15.90625" style="1" customWidth="1"/>
    <col min="4856" max="5104" width="11.453125" style="1"/>
    <col min="5105" max="5105" width="9.90625" style="1" customWidth="1"/>
    <col min="5106" max="5106" width="9" style="1" customWidth="1"/>
    <col min="5107" max="5107" width="36.90625" style="1" customWidth="1"/>
    <col min="5108" max="5108" width="9.54296875" style="1" customWidth="1"/>
    <col min="5109" max="5109" width="8.90625" style="1" customWidth="1"/>
    <col min="5110" max="5110" width="16.453125" style="1" customWidth="1"/>
    <col min="5111" max="5111" width="15.90625" style="1" customWidth="1"/>
    <col min="5112" max="5360" width="11.453125" style="1"/>
    <col min="5361" max="5361" width="9.90625" style="1" customWidth="1"/>
    <col min="5362" max="5362" width="9" style="1" customWidth="1"/>
    <col min="5363" max="5363" width="36.90625" style="1" customWidth="1"/>
    <col min="5364" max="5364" width="9.54296875" style="1" customWidth="1"/>
    <col min="5365" max="5365" width="8.90625" style="1" customWidth="1"/>
    <col min="5366" max="5366" width="16.453125" style="1" customWidth="1"/>
    <col min="5367" max="5367" width="15.90625" style="1" customWidth="1"/>
    <col min="5368" max="5616" width="11.453125" style="1"/>
    <col min="5617" max="5617" width="9.90625" style="1" customWidth="1"/>
    <col min="5618" max="5618" width="9" style="1" customWidth="1"/>
    <col min="5619" max="5619" width="36.90625" style="1" customWidth="1"/>
    <col min="5620" max="5620" width="9.54296875" style="1" customWidth="1"/>
    <col min="5621" max="5621" width="8.90625" style="1" customWidth="1"/>
    <col min="5622" max="5622" width="16.453125" style="1" customWidth="1"/>
    <col min="5623" max="5623" width="15.90625" style="1" customWidth="1"/>
    <col min="5624" max="5872" width="11.453125" style="1"/>
    <col min="5873" max="5873" width="9.90625" style="1" customWidth="1"/>
    <col min="5874" max="5874" width="9" style="1" customWidth="1"/>
    <col min="5875" max="5875" width="36.90625" style="1" customWidth="1"/>
    <col min="5876" max="5876" width="9.54296875" style="1" customWidth="1"/>
    <col min="5877" max="5877" width="8.90625" style="1" customWidth="1"/>
    <col min="5878" max="5878" width="16.453125" style="1" customWidth="1"/>
    <col min="5879" max="5879" width="15.90625" style="1" customWidth="1"/>
    <col min="5880" max="6128" width="11.453125" style="1"/>
    <col min="6129" max="6129" width="9.90625" style="1" customWidth="1"/>
    <col min="6130" max="6130" width="9" style="1" customWidth="1"/>
    <col min="6131" max="6131" width="36.90625" style="1" customWidth="1"/>
    <col min="6132" max="6132" width="9.54296875" style="1" customWidth="1"/>
    <col min="6133" max="6133" width="8.90625" style="1" customWidth="1"/>
    <col min="6134" max="6134" width="16.453125" style="1" customWidth="1"/>
    <col min="6135" max="6135" width="15.90625" style="1" customWidth="1"/>
    <col min="6136" max="6384" width="11.453125" style="1"/>
    <col min="6385" max="6385" width="9.90625" style="1" customWidth="1"/>
    <col min="6386" max="6386" width="9" style="1" customWidth="1"/>
    <col min="6387" max="6387" width="36.90625" style="1" customWidth="1"/>
    <col min="6388" max="6388" width="9.54296875" style="1" customWidth="1"/>
    <col min="6389" max="6389" width="8.90625" style="1" customWidth="1"/>
    <col min="6390" max="6390" width="16.453125" style="1" customWidth="1"/>
    <col min="6391" max="6391" width="15.90625" style="1" customWidth="1"/>
    <col min="6392" max="6640" width="11.453125" style="1"/>
    <col min="6641" max="6641" width="9.90625" style="1" customWidth="1"/>
    <col min="6642" max="6642" width="9" style="1" customWidth="1"/>
    <col min="6643" max="6643" width="36.90625" style="1" customWidth="1"/>
    <col min="6644" max="6644" width="9.54296875" style="1" customWidth="1"/>
    <col min="6645" max="6645" width="8.90625" style="1" customWidth="1"/>
    <col min="6646" max="6646" width="16.453125" style="1" customWidth="1"/>
    <col min="6647" max="6647" width="15.90625" style="1" customWidth="1"/>
    <col min="6648" max="6896" width="11.453125" style="1"/>
    <col min="6897" max="6897" width="9.90625" style="1" customWidth="1"/>
    <col min="6898" max="6898" width="9" style="1" customWidth="1"/>
    <col min="6899" max="6899" width="36.90625" style="1" customWidth="1"/>
    <col min="6900" max="6900" width="9.54296875" style="1" customWidth="1"/>
    <col min="6901" max="6901" width="8.90625" style="1" customWidth="1"/>
    <col min="6902" max="6902" width="16.453125" style="1" customWidth="1"/>
    <col min="6903" max="6903" width="15.90625" style="1" customWidth="1"/>
    <col min="6904" max="7152" width="11.453125" style="1"/>
    <col min="7153" max="7153" width="9.90625" style="1" customWidth="1"/>
    <col min="7154" max="7154" width="9" style="1" customWidth="1"/>
    <col min="7155" max="7155" width="36.90625" style="1" customWidth="1"/>
    <col min="7156" max="7156" width="9.54296875" style="1" customWidth="1"/>
    <col min="7157" max="7157" width="8.90625" style="1" customWidth="1"/>
    <col min="7158" max="7158" width="16.453125" style="1" customWidth="1"/>
    <col min="7159" max="7159" width="15.90625" style="1" customWidth="1"/>
    <col min="7160" max="7408" width="11.453125" style="1"/>
    <col min="7409" max="7409" width="9.90625" style="1" customWidth="1"/>
    <col min="7410" max="7410" width="9" style="1" customWidth="1"/>
    <col min="7411" max="7411" width="36.90625" style="1" customWidth="1"/>
    <col min="7412" max="7412" width="9.54296875" style="1" customWidth="1"/>
    <col min="7413" max="7413" width="8.90625" style="1" customWidth="1"/>
    <col min="7414" max="7414" width="16.453125" style="1" customWidth="1"/>
    <col min="7415" max="7415" width="15.90625" style="1" customWidth="1"/>
    <col min="7416" max="7664" width="11.453125" style="1"/>
    <col min="7665" max="7665" width="9.90625" style="1" customWidth="1"/>
    <col min="7666" max="7666" width="9" style="1" customWidth="1"/>
    <col min="7667" max="7667" width="36.90625" style="1" customWidth="1"/>
    <col min="7668" max="7668" width="9.54296875" style="1" customWidth="1"/>
    <col min="7669" max="7669" width="8.90625" style="1" customWidth="1"/>
    <col min="7670" max="7670" width="16.453125" style="1" customWidth="1"/>
    <col min="7671" max="7671" width="15.90625" style="1" customWidth="1"/>
    <col min="7672" max="7920" width="11.453125" style="1"/>
    <col min="7921" max="7921" width="9.90625" style="1" customWidth="1"/>
    <col min="7922" max="7922" width="9" style="1" customWidth="1"/>
    <col min="7923" max="7923" width="36.90625" style="1" customWidth="1"/>
    <col min="7924" max="7924" width="9.54296875" style="1" customWidth="1"/>
    <col min="7925" max="7925" width="8.90625" style="1" customWidth="1"/>
    <col min="7926" max="7926" width="16.453125" style="1" customWidth="1"/>
    <col min="7927" max="7927" width="15.90625" style="1" customWidth="1"/>
    <col min="7928" max="8176" width="11.453125" style="1"/>
    <col min="8177" max="8177" width="9.90625" style="1" customWidth="1"/>
    <col min="8178" max="8178" width="9" style="1" customWidth="1"/>
    <col min="8179" max="8179" width="36.90625" style="1" customWidth="1"/>
    <col min="8180" max="8180" width="9.54296875" style="1" customWidth="1"/>
    <col min="8181" max="8181" width="8.90625" style="1" customWidth="1"/>
    <col min="8182" max="8182" width="16.453125" style="1" customWidth="1"/>
    <col min="8183" max="8183" width="15.90625" style="1" customWidth="1"/>
    <col min="8184" max="8432" width="11.453125" style="1"/>
    <col min="8433" max="8433" width="9.90625" style="1" customWidth="1"/>
    <col min="8434" max="8434" width="9" style="1" customWidth="1"/>
    <col min="8435" max="8435" width="36.90625" style="1" customWidth="1"/>
    <col min="8436" max="8436" width="9.54296875" style="1" customWidth="1"/>
    <col min="8437" max="8437" width="8.90625" style="1" customWidth="1"/>
    <col min="8438" max="8438" width="16.453125" style="1" customWidth="1"/>
    <col min="8439" max="8439" width="15.90625" style="1" customWidth="1"/>
    <col min="8440" max="8688" width="11.453125" style="1"/>
    <col min="8689" max="8689" width="9.90625" style="1" customWidth="1"/>
    <col min="8690" max="8690" width="9" style="1" customWidth="1"/>
    <col min="8691" max="8691" width="36.90625" style="1" customWidth="1"/>
    <col min="8692" max="8692" width="9.54296875" style="1" customWidth="1"/>
    <col min="8693" max="8693" width="8.90625" style="1" customWidth="1"/>
    <col min="8694" max="8694" width="16.453125" style="1" customWidth="1"/>
    <col min="8695" max="8695" width="15.90625" style="1" customWidth="1"/>
    <col min="8696" max="8944" width="11.453125" style="1"/>
    <col min="8945" max="8945" width="9.90625" style="1" customWidth="1"/>
    <col min="8946" max="8946" width="9" style="1" customWidth="1"/>
    <col min="8947" max="8947" width="36.90625" style="1" customWidth="1"/>
    <col min="8948" max="8948" width="9.54296875" style="1" customWidth="1"/>
    <col min="8949" max="8949" width="8.90625" style="1" customWidth="1"/>
    <col min="8950" max="8950" width="16.453125" style="1" customWidth="1"/>
    <col min="8951" max="8951" width="15.90625" style="1" customWidth="1"/>
    <col min="8952" max="9200" width="11.453125" style="1"/>
    <col min="9201" max="9201" width="9.90625" style="1" customWidth="1"/>
    <col min="9202" max="9202" width="9" style="1" customWidth="1"/>
    <col min="9203" max="9203" width="36.90625" style="1" customWidth="1"/>
    <col min="9204" max="9204" width="9.54296875" style="1" customWidth="1"/>
    <col min="9205" max="9205" width="8.90625" style="1" customWidth="1"/>
    <col min="9206" max="9206" width="16.453125" style="1" customWidth="1"/>
    <col min="9207" max="9207" width="15.90625" style="1" customWidth="1"/>
    <col min="9208" max="9456" width="11.453125" style="1"/>
    <col min="9457" max="9457" width="9.90625" style="1" customWidth="1"/>
    <col min="9458" max="9458" width="9" style="1" customWidth="1"/>
    <col min="9459" max="9459" width="36.90625" style="1" customWidth="1"/>
    <col min="9460" max="9460" width="9.54296875" style="1" customWidth="1"/>
    <col min="9461" max="9461" width="8.90625" style="1" customWidth="1"/>
    <col min="9462" max="9462" width="16.453125" style="1" customWidth="1"/>
    <col min="9463" max="9463" width="15.90625" style="1" customWidth="1"/>
    <col min="9464" max="9712" width="11.453125" style="1"/>
    <col min="9713" max="9713" width="9.90625" style="1" customWidth="1"/>
    <col min="9714" max="9714" width="9" style="1" customWidth="1"/>
    <col min="9715" max="9715" width="36.90625" style="1" customWidth="1"/>
    <col min="9716" max="9716" width="9.54296875" style="1" customWidth="1"/>
    <col min="9717" max="9717" width="8.90625" style="1" customWidth="1"/>
    <col min="9718" max="9718" width="16.453125" style="1" customWidth="1"/>
    <col min="9719" max="9719" width="15.90625" style="1" customWidth="1"/>
    <col min="9720" max="9968" width="11.453125" style="1"/>
    <col min="9969" max="9969" width="9.90625" style="1" customWidth="1"/>
    <col min="9970" max="9970" width="9" style="1" customWidth="1"/>
    <col min="9971" max="9971" width="36.90625" style="1" customWidth="1"/>
    <col min="9972" max="9972" width="9.54296875" style="1" customWidth="1"/>
    <col min="9973" max="9973" width="8.90625" style="1" customWidth="1"/>
    <col min="9974" max="9974" width="16.453125" style="1" customWidth="1"/>
    <col min="9975" max="9975" width="15.90625" style="1" customWidth="1"/>
    <col min="9976" max="10224" width="11.453125" style="1"/>
    <col min="10225" max="10225" width="9.90625" style="1" customWidth="1"/>
    <col min="10226" max="10226" width="9" style="1" customWidth="1"/>
    <col min="10227" max="10227" width="36.90625" style="1" customWidth="1"/>
    <col min="10228" max="10228" width="9.54296875" style="1" customWidth="1"/>
    <col min="10229" max="10229" width="8.90625" style="1" customWidth="1"/>
    <col min="10230" max="10230" width="16.453125" style="1" customWidth="1"/>
    <col min="10231" max="10231" width="15.90625" style="1" customWidth="1"/>
    <col min="10232" max="10480" width="11.453125" style="1"/>
    <col min="10481" max="10481" width="9.90625" style="1" customWidth="1"/>
    <col min="10482" max="10482" width="9" style="1" customWidth="1"/>
    <col min="10483" max="10483" width="36.90625" style="1" customWidth="1"/>
    <col min="10484" max="10484" width="9.54296875" style="1" customWidth="1"/>
    <col min="10485" max="10485" width="8.90625" style="1" customWidth="1"/>
    <col min="10486" max="10486" width="16.453125" style="1" customWidth="1"/>
    <col min="10487" max="10487" width="15.90625" style="1" customWidth="1"/>
    <col min="10488" max="10736" width="11.453125" style="1"/>
    <col min="10737" max="10737" width="9.90625" style="1" customWidth="1"/>
    <col min="10738" max="10738" width="9" style="1" customWidth="1"/>
    <col min="10739" max="10739" width="36.90625" style="1" customWidth="1"/>
    <col min="10740" max="10740" width="9.54296875" style="1" customWidth="1"/>
    <col min="10741" max="10741" width="8.90625" style="1" customWidth="1"/>
    <col min="10742" max="10742" width="16.453125" style="1" customWidth="1"/>
    <col min="10743" max="10743" width="15.90625" style="1" customWidth="1"/>
    <col min="10744" max="10992" width="11.453125" style="1"/>
    <col min="10993" max="10993" width="9.90625" style="1" customWidth="1"/>
    <col min="10994" max="10994" width="9" style="1" customWidth="1"/>
    <col min="10995" max="10995" width="36.90625" style="1" customWidth="1"/>
    <col min="10996" max="10996" width="9.54296875" style="1" customWidth="1"/>
    <col min="10997" max="10997" width="8.90625" style="1" customWidth="1"/>
    <col min="10998" max="10998" width="16.453125" style="1" customWidth="1"/>
    <col min="10999" max="10999" width="15.90625" style="1" customWidth="1"/>
    <col min="11000" max="11248" width="11.453125" style="1"/>
    <col min="11249" max="11249" width="9.90625" style="1" customWidth="1"/>
    <col min="11250" max="11250" width="9" style="1" customWidth="1"/>
    <col min="11251" max="11251" width="36.90625" style="1" customWidth="1"/>
    <col min="11252" max="11252" width="9.54296875" style="1" customWidth="1"/>
    <col min="11253" max="11253" width="8.90625" style="1" customWidth="1"/>
    <col min="11254" max="11254" width="16.453125" style="1" customWidth="1"/>
    <col min="11255" max="11255" width="15.90625" style="1" customWidth="1"/>
    <col min="11256" max="11504" width="11.453125" style="1"/>
    <col min="11505" max="11505" width="9.90625" style="1" customWidth="1"/>
    <col min="11506" max="11506" width="9" style="1" customWidth="1"/>
    <col min="11507" max="11507" width="36.90625" style="1" customWidth="1"/>
    <col min="11508" max="11508" width="9.54296875" style="1" customWidth="1"/>
    <col min="11509" max="11509" width="8.90625" style="1" customWidth="1"/>
    <col min="11510" max="11510" width="16.453125" style="1" customWidth="1"/>
    <col min="11511" max="11511" width="15.90625" style="1" customWidth="1"/>
    <col min="11512" max="11760" width="11.453125" style="1"/>
    <col min="11761" max="11761" width="9.90625" style="1" customWidth="1"/>
    <col min="11762" max="11762" width="9" style="1" customWidth="1"/>
    <col min="11763" max="11763" width="36.90625" style="1" customWidth="1"/>
    <col min="11764" max="11764" width="9.54296875" style="1" customWidth="1"/>
    <col min="11765" max="11765" width="8.90625" style="1" customWidth="1"/>
    <col min="11766" max="11766" width="16.453125" style="1" customWidth="1"/>
    <col min="11767" max="11767" width="15.90625" style="1" customWidth="1"/>
    <col min="11768" max="12016" width="11.453125" style="1"/>
    <col min="12017" max="12017" width="9.90625" style="1" customWidth="1"/>
    <col min="12018" max="12018" width="9" style="1" customWidth="1"/>
    <col min="12019" max="12019" width="36.90625" style="1" customWidth="1"/>
    <col min="12020" max="12020" width="9.54296875" style="1" customWidth="1"/>
    <col min="12021" max="12021" width="8.90625" style="1" customWidth="1"/>
    <col min="12022" max="12022" width="16.453125" style="1" customWidth="1"/>
    <col min="12023" max="12023" width="15.90625" style="1" customWidth="1"/>
    <col min="12024" max="12272" width="11.453125" style="1"/>
    <col min="12273" max="12273" width="9.90625" style="1" customWidth="1"/>
    <col min="12274" max="12274" width="9" style="1" customWidth="1"/>
    <col min="12275" max="12275" width="36.90625" style="1" customWidth="1"/>
    <col min="12276" max="12276" width="9.54296875" style="1" customWidth="1"/>
    <col min="12277" max="12277" width="8.90625" style="1" customWidth="1"/>
    <col min="12278" max="12278" width="16.453125" style="1" customWidth="1"/>
    <col min="12279" max="12279" width="15.90625" style="1" customWidth="1"/>
    <col min="12280" max="12528" width="11.453125" style="1"/>
    <col min="12529" max="12529" width="9.90625" style="1" customWidth="1"/>
    <col min="12530" max="12530" width="9" style="1" customWidth="1"/>
    <col min="12531" max="12531" width="36.90625" style="1" customWidth="1"/>
    <col min="12532" max="12532" width="9.54296875" style="1" customWidth="1"/>
    <col min="12533" max="12533" width="8.90625" style="1" customWidth="1"/>
    <col min="12534" max="12534" width="16.453125" style="1" customWidth="1"/>
    <col min="12535" max="12535" width="15.90625" style="1" customWidth="1"/>
    <col min="12536" max="12784" width="11.453125" style="1"/>
    <col min="12785" max="12785" width="9.90625" style="1" customWidth="1"/>
    <col min="12786" max="12786" width="9" style="1" customWidth="1"/>
    <col min="12787" max="12787" width="36.90625" style="1" customWidth="1"/>
    <col min="12788" max="12788" width="9.54296875" style="1" customWidth="1"/>
    <col min="12789" max="12789" width="8.90625" style="1" customWidth="1"/>
    <col min="12790" max="12790" width="16.453125" style="1" customWidth="1"/>
    <col min="12791" max="12791" width="15.90625" style="1" customWidth="1"/>
    <col min="12792" max="13040" width="11.453125" style="1"/>
    <col min="13041" max="13041" width="9.90625" style="1" customWidth="1"/>
    <col min="13042" max="13042" width="9" style="1" customWidth="1"/>
    <col min="13043" max="13043" width="36.90625" style="1" customWidth="1"/>
    <col min="13044" max="13044" width="9.54296875" style="1" customWidth="1"/>
    <col min="13045" max="13045" width="8.90625" style="1" customWidth="1"/>
    <col min="13046" max="13046" width="16.453125" style="1" customWidth="1"/>
    <col min="13047" max="13047" width="15.90625" style="1" customWidth="1"/>
    <col min="13048" max="13296" width="11.453125" style="1"/>
    <col min="13297" max="13297" width="9.90625" style="1" customWidth="1"/>
    <col min="13298" max="13298" width="9" style="1" customWidth="1"/>
    <col min="13299" max="13299" width="36.90625" style="1" customWidth="1"/>
    <col min="13300" max="13300" width="9.54296875" style="1" customWidth="1"/>
    <col min="13301" max="13301" width="8.90625" style="1" customWidth="1"/>
    <col min="13302" max="13302" width="16.453125" style="1" customWidth="1"/>
    <col min="13303" max="13303" width="15.90625" style="1" customWidth="1"/>
    <col min="13304" max="13552" width="11.453125" style="1"/>
    <col min="13553" max="13553" width="9.90625" style="1" customWidth="1"/>
    <col min="13554" max="13554" width="9" style="1" customWidth="1"/>
    <col min="13555" max="13555" width="36.90625" style="1" customWidth="1"/>
    <col min="13556" max="13556" width="9.54296875" style="1" customWidth="1"/>
    <col min="13557" max="13557" width="8.90625" style="1" customWidth="1"/>
    <col min="13558" max="13558" width="16.453125" style="1" customWidth="1"/>
    <col min="13559" max="13559" width="15.90625" style="1" customWidth="1"/>
    <col min="13560" max="13808" width="11.453125" style="1"/>
    <col min="13809" max="13809" width="9.90625" style="1" customWidth="1"/>
    <col min="13810" max="13810" width="9" style="1" customWidth="1"/>
    <col min="13811" max="13811" width="36.90625" style="1" customWidth="1"/>
    <col min="13812" max="13812" width="9.54296875" style="1" customWidth="1"/>
    <col min="13813" max="13813" width="8.90625" style="1" customWidth="1"/>
    <col min="13814" max="13814" width="16.453125" style="1" customWidth="1"/>
    <col min="13815" max="13815" width="15.90625" style="1" customWidth="1"/>
    <col min="13816" max="14064" width="11.453125" style="1"/>
    <col min="14065" max="14065" width="9.90625" style="1" customWidth="1"/>
    <col min="14066" max="14066" width="9" style="1" customWidth="1"/>
    <col min="14067" max="14067" width="36.90625" style="1" customWidth="1"/>
    <col min="14068" max="14068" width="9.54296875" style="1" customWidth="1"/>
    <col min="14069" max="14069" width="8.90625" style="1" customWidth="1"/>
    <col min="14070" max="14070" width="16.453125" style="1" customWidth="1"/>
    <col min="14071" max="14071" width="15.90625" style="1" customWidth="1"/>
    <col min="14072" max="14320" width="11.453125" style="1"/>
    <col min="14321" max="14321" width="9.90625" style="1" customWidth="1"/>
    <col min="14322" max="14322" width="9" style="1" customWidth="1"/>
    <col min="14323" max="14323" width="36.90625" style="1" customWidth="1"/>
    <col min="14324" max="14324" width="9.54296875" style="1" customWidth="1"/>
    <col min="14325" max="14325" width="8.90625" style="1" customWidth="1"/>
    <col min="14326" max="14326" width="16.453125" style="1" customWidth="1"/>
    <col min="14327" max="14327" width="15.90625" style="1" customWidth="1"/>
    <col min="14328" max="14576" width="11.453125" style="1"/>
    <col min="14577" max="14577" width="9.90625" style="1" customWidth="1"/>
    <col min="14578" max="14578" width="9" style="1" customWidth="1"/>
    <col min="14579" max="14579" width="36.90625" style="1" customWidth="1"/>
    <col min="14580" max="14580" width="9.54296875" style="1" customWidth="1"/>
    <col min="14581" max="14581" width="8.90625" style="1" customWidth="1"/>
    <col min="14582" max="14582" width="16.453125" style="1" customWidth="1"/>
    <col min="14583" max="14583" width="15.90625" style="1" customWidth="1"/>
    <col min="14584" max="14832" width="11.453125" style="1"/>
    <col min="14833" max="14833" width="9.90625" style="1" customWidth="1"/>
    <col min="14834" max="14834" width="9" style="1" customWidth="1"/>
    <col min="14835" max="14835" width="36.90625" style="1" customWidth="1"/>
    <col min="14836" max="14836" width="9.54296875" style="1" customWidth="1"/>
    <col min="14837" max="14837" width="8.90625" style="1" customWidth="1"/>
    <col min="14838" max="14838" width="16.453125" style="1" customWidth="1"/>
    <col min="14839" max="14839" width="15.90625" style="1" customWidth="1"/>
    <col min="14840" max="15088" width="11.453125" style="1"/>
    <col min="15089" max="15089" width="9.90625" style="1" customWidth="1"/>
    <col min="15090" max="15090" width="9" style="1" customWidth="1"/>
    <col min="15091" max="15091" width="36.90625" style="1" customWidth="1"/>
    <col min="15092" max="15092" width="9.54296875" style="1" customWidth="1"/>
    <col min="15093" max="15093" width="8.90625" style="1" customWidth="1"/>
    <col min="15094" max="15094" width="16.453125" style="1" customWidth="1"/>
    <col min="15095" max="15095" width="15.90625" style="1" customWidth="1"/>
    <col min="15096" max="15344" width="11.453125" style="1"/>
    <col min="15345" max="15345" width="9.90625" style="1" customWidth="1"/>
    <col min="15346" max="15346" width="9" style="1" customWidth="1"/>
    <col min="15347" max="15347" width="36.90625" style="1" customWidth="1"/>
    <col min="15348" max="15348" width="9.54296875" style="1" customWidth="1"/>
    <col min="15349" max="15349" width="8.90625" style="1" customWidth="1"/>
    <col min="15350" max="15350" width="16.453125" style="1" customWidth="1"/>
    <col min="15351" max="15351" width="15.90625" style="1" customWidth="1"/>
    <col min="15352" max="15600" width="11.453125" style="1"/>
    <col min="15601" max="15601" width="9.90625" style="1" customWidth="1"/>
    <col min="15602" max="15602" width="9" style="1" customWidth="1"/>
    <col min="15603" max="15603" width="36.90625" style="1" customWidth="1"/>
    <col min="15604" max="15604" width="9.54296875" style="1" customWidth="1"/>
    <col min="15605" max="15605" width="8.90625" style="1" customWidth="1"/>
    <col min="15606" max="15606" width="16.453125" style="1" customWidth="1"/>
    <col min="15607" max="15607" width="15.90625" style="1" customWidth="1"/>
    <col min="15608" max="15856" width="11.453125" style="1"/>
    <col min="15857" max="15857" width="9.90625" style="1" customWidth="1"/>
    <col min="15858" max="15858" width="9" style="1" customWidth="1"/>
    <col min="15859" max="15859" width="36.90625" style="1" customWidth="1"/>
    <col min="15860" max="15860" width="9.54296875" style="1" customWidth="1"/>
    <col min="15861" max="15861" width="8.90625" style="1" customWidth="1"/>
    <col min="15862" max="15862" width="16.453125" style="1" customWidth="1"/>
    <col min="15863" max="15863" width="15.90625" style="1" customWidth="1"/>
    <col min="15864" max="16112" width="11.453125" style="1"/>
    <col min="16113" max="16113" width="9.90625" style="1" customWidth="1"/>
    <col min="16114" max="16114" width="9" style="1" customWidth="1"/>
    <col min="16115" max="16115" width="36.90625" style="1" customWidth="1"/>
    <col min="16116" max="16116" width="9.54296875" style="1" customWidth="1"/>
    <col min="16117" max="16117" width="8.90625" style="1" customWidth="1"/>
    <col min="16118" max="16118" width="16.453125" style="1" customWidth="1"/>
    <col min="16119" max="16119" width="15.90625" style="1" customWidth="1"/>
    <col min="16120" max="16384" width="11.453125" style="1"/>
  </cols>
  <sheetData>
    <row r="1" spans="1:7" ht="20.5" customHeight="1" x14ac:dyDescent="0.35">
      <c r="A1" s="354" t="s">
        <v>726</v>
      </c>
      <c r="B1" s="354"/>
      <c r="C1" s="354"/>
      <c r="D1" s="354"/>
      <c r="E1" s="354"/>
      <c r="F1" s="354"/>
      <c r="G1" s="354"/>
    </row>
    <row r="2" spans="1:7" ht="12.5" customHeight="1" x14ac:dyDescent="0.35">
      <c r="A2" s="354"/>
      <c r="B2" s="354"/>
      <c r="C2" s="354"/>
      <c r="D2" s="354"/>
      <c r="E2" s="354"/>
      <c r="F2" s="354"/>
      <c r="G2" s="354"/>
    </row>
    <row r="3" spans="1:7" ht="18" customHeight="1" x14ac:dyDescent="0.35">
      <c r="A3" s="354"/>
      <c r="B3" s="354"/>
      <c r="C3" s="354"/>
      <c r="D3" s="354"/>
      <c r="E3" s="354"/>
      <c r="F3" s="354"/>
      <c r="G3" s="354"/>
    </row>
    <row r="4" spans="1:7" ht="12.5" customHeight="1" x14ac:dyDescent="0.35">
      <c r="A4" s="354"/>
      <c r="B4" s="354"/>
      <c r="C4" s="354"/>
      <c r="D4" s="354"/>
      <c r="E4" s="354"/>
      <c r="F4" s="354"/>
      <c r="G4" s="354"/>
    </row>
    <row r="5" spans="1:7" ht="19" customHeight="1" x14ac:dyDescent="0.35">
      <c r="A5" s="354"/>
      <c r="B5" s="354"/>
      <c r="C5" s="354"/>
      <c r="D5" s="354"/>
      <c r="E5" s="354"/>
      <c r="F5" s="354"/>
      <c r="G5" s="354"/>
    </row>
    <row r="6" spans="1:7" ht="18" customHeight="1" x14ac:dyDescent="0.35">
      <c r="A6" s="354"/>
      <c r="B6" s="354"/>
      <c r="C6" s="354"/>
      <c r="D6" s="354"/>
      <c r="E6" s="354"/>
      <c r="F6" s="354"/>
      <c r="G6" s="354"/>
    </row>
    <row r="7" spans="1:7" ht="21" customHeight="1" x14ac:dyDescent="0.35">
      <c r="A7" s="354"/>
      <c r="B7" s="354"/>
      <c r="C7" s="354"/>
      <c r="D7" s="354"/>
      <c r="E7" s="354"/>
      <c r="F7" s="354"/>
      <c r="G7" s="354"/>
    </row>
    <row r="8" spans="1:7" ht="18" customHeight="1" x14ac:dyDescent="0.35">
      <c r="A8" s="354"/>
      <c r="B8" s="354"/>
      <c r="C8" s="354"/>
      <c r="D8" s="354"/>
      <c r="E8" s="354"/>
      <c r="F8" s="354"/>
      <c r="G8" s="354"/>
    </row>
    <row r="9" spans="1:7" ht="13.5" customHeight="1" x14ac:dyDescent="0.35">
      <c r="A9" s="355"/>
      <c r="B9" s="355"/>
      <c r="C9" s="355"/>
      <c r="D9" s="355"/>
      <c r="E9" s="355"/>
      <c r="F9" s="355"/>
      <c r="G9" s="355"/>
    </row>
    <row r="10" spans="1:7" x14ac:dyDescent="0.35">
      <c r="A10" s="2" t="s">
        <v>10</v>
      </c>
      <c r="B10" s="3" t="s">
        <v>11</v>
      </c>
      <c r="C10" s="3"/>
      <c r="D10" s="3"/>
      <c r="E10" s="3"/>
      <c r="F10" s="4" t="s">
        <v>12</v>
      </c>
      <c r="G10" s="5" t="s">
        <v>12</v>
      </c>
    </row>
    <row r="11" spans="1:7" s="12" customFormat="1" ht="31" x14ac:dyDescent="0.35">
      <c r="A11" s="6">
        <v>1</v>
      </c>
      <c r="B11" s="7" t="s">
        <v>13</v>
      </c>
      <c r="C11" s="8" t="s">
        <v>14</v>
      </c>
      <c r="D11" s="9"/>
      <c r="E11" s="9"/>
      <c r="F11" s="10"/>
      <c r="G11" s="11"/>
    </row>
    <row r="12" spans="1:7" s="12" customFormat="1" x14ac:dyDescent="0.35">
      <c r="A12" s="13" t="s">
        <v>15</v>
      </c>
      <c r="B12" s="9" t="s">
        <v>16</v>
      </c>
      <c r="C12" s="8" t="s">
        <v>17</v>
      </c>
      <c r="D12" s="9"/>
      <c r="E12" s="9"/>
      <c r="F12" s="10"/>
      <c r="G12" s="11"/>
    </row>
    <row r="13" spans="1:7" x14ac:dyDescent="0.35">
      <c r="A13" s="13"/>
      <c r="B13" s="9"/>
      <c r="C13" s="14"/>
      <c r="D13" s="9"/>
      <c r="E13" s="9"/>
      <c r="F13" s="10"/>
      <c r="G13" s="11"/>
    </row>
    <row r="14" spans="1:7" s="12" customFormat="1" x14ac:dyDescent="0.35">
      <c r="A14" s="13" t="s">
        <v>18</v>
      </c>
      <c r="B14" s="9" t="s">
        <v>19</v>
      </c>
      <c r="C14" s="14" t="s">
        <v>20</v>
      </c>
      <c r="D14" s="9" t="s">
        <v>21</v>
      </c>
      <c r="E14" s="9">
        <v>1</v>
      </c>
      <c r="F14" s="15"/>
      <c r="G14" s="11"/>
    </row>
    <row r="15" spans="1:7" x14ac:dyDescent="0.35">
      <c r="A15" s="13"/>
      <c r="B15" s="9"/>
      <c r="C15" s="14"/>
      <c r="D15" s="9"/>
      <c r="E15" s="9"/>
      <c r="F15" s="10"/>
      <c r="G15" s="11"/>
    </row>
    <row r="16" spans="1:7" s="12" customFormat="1" x14ac:dyDescent="0.35">
      <c r="A16" s="13" t="s">
        <v>22</v>
      </c>
      <c r="B16" s="9" t="s">
        <v>23</v>
      </c>
      <c r="C16" s="8" t="s">
        <v>24</v>
      </c>
      <c r="D16" s="9"/>
      <c r="E16" s="9"/>
      <c r="F16" s="10"/>
      <c r="G16" s="11"/>
    </row>
    <row r="17" spans="1:7" s="12" customFormat="1" x14ac:dyDescent="0.35">
      <c r="A17" s="13" t="s">
        <v>25</v>
      </c>
      <c r="B17" s="9" t="s">
        <v>26</v>
      </c>
      <c r="C17" s="16" t="s">
        <v>27</v>
      </c>
      <c r="D17" s="9"/>
      <c r="E17" s="9"/>
      <c r="F17" s="10"/>
      <c r="G17" s="11"/>
    </row>
    <row r="18" spans="1:7" x14ac:dyDescent="0.35">
      <c r="A18" s="13"/>
      <c r="B18" s="9"/>
      <c r="C18" s="14"/>
      <c r="D18" s="9"/>
      <c r="E18" s="9"/>
      <c r="F18" s="10"/>
      <c r="G18" s="11"/>
    </row>
    <row r="19" spans="1:7" s="12" customFormat="1" x14ac:dyDescent="0.35">
      <c r="A19" s="13" t="s">
        <v>28</v>
      </c>
      <c r="B19" s="9"/>
      <c r="C19" s="14" t="s">
        <v>64</v>
      </c>
      <c r="D19" s="9" t="s">
        <v>29</v>
      </c>
      <c r="E19" s="9">
        <v>1</v>
      </c>
      <c r="F19" s="15"/>
      <c r="G19" s="11"/>
    </row>
    <row r="20" spans="1:7" s="12" customFormat="1" x14ac:dyDescent="0.35">
      <c r="A20" s="13" t="s">
        <v>30</v>
      </c>
      <c r="B20" s="9"/>
      <c r="C20" s="17" t="s">
        <v>341</v>
      </c>
      <c r="D20" s="9" t="s">
        <v>29</v>
      </c>
      <c r="E20" s="9">
        <v>1</v>
      </c>
      <c r="F20" s="15"/>
      <c r="G20" s="11"/>
    </row>
    <row r="21" spans="1:7" s="12" customFormat="1" x14ac:dyDescent="0.35">
      <c r="A21" s="13" t="s">
        <v>349</v>
      </c>
      <c r="B21" s="9"/>
      <c r="C21" s="17" t="s">
        <v>350</v>
      </c>
      <c r="D21" s="9" t="s">
        <v>29</v>
      </c>
      <c r="E21" s="9">
        <v>1</v>
      </c>
      <c r="F21" s="15"/>
      <c r="G21" s="11"/>
    </row>
    <row r="22" spans="1:7" x14ac:dyDescent="0.35">
      <c r="A22" s="13"/>
      <c r="B22" s="9"/>
      <c r="C22" s="14"/>
      <c r="D22" s="9"/>
      <c r="E22" s="9"/>
      <c r="F22" s="10"/>
      <c r="G22" s="11"/>
    </row>
    <row r="23" spans="1:7" s="12" customFormat="1" x14ac:dyDescent="0.35">
      <c r="A23" s="13" t="s">
        <v>31</v>
      </c>
      <c r="B23" s="9" t="s">
        <v>32</v>
      </c>
      <c r="C23" s="16" t="s">
        <v>33</v>
      </c>
      <c r="D23" s="9"/>
      <c r="E23" s="9"/>
      <c r="F23" s="10"/>
      <c r="G23" s="11"/>
    </row>
    <row r="24" spans="1:7" x14ac:dyDescent="0.35">
      <c r="A24" s="13"/>
      <c r="B24" s="9"/>
      <c r="C24" s="14"/>
      <c r="D24" s="9"/>
      <c r="E24" s="9"/>
      <c r="F24" s="10"/>
      <c r="G24" s="11"/>
    </row>
    <row r="25" spans="1:7" s="12" customFormat="1" x14ac:dyDescent="0.35">
      <c r="A25" s="13" t="s">
        <v>34</v>
      </c>
      <c r="B25" s="9"/>
      <c r="C25" s="14" t="s">
        <v>35</v>
      </c>
      <c r="D25" s="9" t="s">
        <v>29</v>
      </c>
      <c r="E25" s="9">
        <v>1</v>
      </c>
      <c r="F25" s="15"/>
      <c r="G25" s="11"/>
    </row>
    <row r="26" spans="1:7" x14ac:dyDescent="0.35">
      <c r="A26" s="13"/>
      <c r="B26" s="9"/>
      <c r="C26" s="14"/>
      <c r="D26" s="9"/>
      <c r="E26" s="9"/>
      <c r="F26" s="10"/>
      <c r="G26" s="11"/>
    </row>
    <row r="27" spans="1:7" s="12" customFormat="1" x14ac:dyDescent="0.35">
      <c r="A27" s="13" t="s">
        <v>36</v>
      </c>
      <c r="B27" s="9"/>
      <c r="C27" s="14" t="s">
        <v>37</v>
      </c>
      <c r="D27" s="9" t="s">
        <v>29</v>
      </c>
      <c r="E27" s="9">
        <v>1</v>
      </c>
      <c r="F27" s="15"/>
      <c r="G27" s="11"/>
    </row>
    <row r="28" spans="1:7" x14ac:dyDescent="0.35">
      <c r="A28" s="13"/>
      <c r="B28" s="9"/>
      <c r="C28" s="14"/>
      <c r="D28" s="9"/>
      <c r="E28" s="9"/>
      <c r="F28" s="10"/>
      <c r="G28" s="11"/>
    </row>
    <row r="29" spans="1:7" s="12" customFormat="1" x14ac:dyDescent="0.35">
      <c r="A29" s="13" t="s">
        <v>38</v>
      </c>
      <c r="B29" s="9"/>
      <c r="C29" s="14" t="s">
        <v>359</v>
      </c>
      <c r="D29" s="9" t="s">
        <v>29</v>
      </c>
      <c r="E29" s="9">
        <v>1</v>
      </c>
      <c r="F29" s="15"/>
      <c r="G29" s="11"/>
    </row>
    <row r="30" spans="1:7" x14ac:dyDescent="0.35">
      <c r="A30" s="13"/>
      <c r="B30" s="9"/>
      <c r="C30" s="14"/>
      <c r="D30" s="9"/>
      <c r="E30" s="9"/>
      <c r="F30" s="10"/>
      <c r="G30" s="11"/>
    </row>
    <row r="31" spans="1:7" x14ac:dyDescent="0.35">
      <c r="A31" s="13" t="s">
        <v>39</v>
      </c>
      <c r="B31" s="9"/>
      <c r="C31" s="14" t="s">
        <v>360</v>
      </c>
      <c r="D31" s="9" t="s">
        <v>29</v>
      </c>
      <c r="E31" s="9">
        <v>1</v>
      </c>
      <c r="F31" s="15"/>
      <c r="G31" s="11"/>
    </row>
    <row r="32" spans="1:7" x14ac:dyDescent="0.35">
      <c r="A32" s="13"/>
      <c r="B32" s="9"/>
      <c r="C32" s="14"/>
      <c r="D32" s="9"/>
      <c r="E32" s="9"/>
      <c r="F32" s="10"/>
      <c r="G32" s="11"/>
    </row>
    <row r="33" spans="1:7" s="12" customFormat="1" x14ac:dyDescent="0.35">
      <c r="A33" s="13" t="s">
        <v>40</v>
      </c>
      <c r="B33" s="9"/>
      <c r="C33" s="14" t="s">
        <v>361</v>
      </c>
      <c r="D33" s="9" t="s">
        <v>29</v>
      </c>
      <c r="E33" s="9">
        <v>1</v>
      </c>
      <c r="F33" s="15"/>
      <c r="G33" s="11"/>
    </row>
    <row r="34" spans="1:7" x14ac:dyDescent="0.35">
      <c r="A34" s="13"/>
      <c r="B34" s="9"/>
      <c r="C34" s="14"/>
      <c r="D34" s="9"/>
      <c r="E34" s="9"/>
      <c r="F34" s="10"/>
      <c r="G34" s="11"/>
    </row>
    <row r="35" spans="1:7" s="12" customFormat="1" x14ac:dyDescent="0.35">
      <c r="A35" s="13" t="s">
        <v>41</v>
      </c>
      <c r="B35" s="9"/>
      <c r="C35" s="14" t="s">
        <v>362</v>
      </c>
      <c r="D35" s="9" t="s">
        <v>29</v>
      </c>
      <c r="E35" s="9">
        <v>1</v>
      </c>
      <c r="F35" s="15"/>
      <c r="G35" s="11"/>
    </row>
    <row r="36" spans="1:7" x14ac:dyDescent="0.35">
      <c r="A36" s="13"/>
      <c r="B36" s="9"/>
      <c r="C36" s="14"/>
      <c r="D36" s="9"/>
      <c r="E36" s="9"/>
      <c r="F36" s="10"/>
      <c r="G36" s="11"/>
    </row>
    <row r="37" spans="1:7" s="12" customFormat="1" x14ac:dyDescent="0.35">
      <c r="A37" s="13" t="s">
        <v>42</v>
      </c>
      <c r="B37" s="9"/>
      <c r="C37" s="14" t="s">
        <v>363</v>
      </c>
      <c r="D37" s="9" t="s">
        <v>29</v>
      </c>
      <c r="E37" s="9">
        <v>1</v>
      </c>
      <c r="F37" s="15"/>
      <c r="G37" s="11"/>
    </row>
    <row r="38" spans="1:7" x14ac:dyDescent="0.35">
      <c r="A38" s="13"/>
      <c r="B38" s="9"/>
      <c r="C38" s="14"/>
      <c r="D38" s="9"/>
      <c r="E38" s="9"/>
      <c r="F38" s="10"/>
      <c r="G38" s="11"/>
    </row>
    <row r="39" spans="1:7" s="12" customFormat="1" x14ac:dyDescent="0.35">
      <c r="A39" s="13" t="s">
        <v>365</v>
      </c>
      <c r="B39" s="9"/>
      <c r="C39" s="14" t="s">
        <v>364</v>
      </c>
      <c r="D39" s="9" t="s">
        <v>29</v>
      </c>
      <c r="E39" s="9">
        <v>1</v>
      </c>
      <c r="F39" s="15"/>
      <c r="G39" s="11"/>
    </row>
    <row r="40" spans="1:7" x14ac:dyDescent="0.35">
      <c r="A40" s="13"/>
      <c r="B40" s="9"/>
      <c r="C40" s="14"/>
      <c r="D40" s="9"/>
      <c r="E40" s="9"/>
      <c r="F40" s="10"/>
      <c r="G40" s="11"/>
    </row>
    <row r="41" spans="1:7" s="12" customFormat="1" x14ac:dyDescent="0.35">
      <c r="A41" s="13" t="s">
        <v>43</v>
      </c>
      <c r="B41" s="9" t="s">
        <v>44</v>
      </c>
      <c r="C41" s="14" t="s">
        <v>45</v>
      </c>
      <c r="D41" s="9"/>
      <c r="E41" s="9"/>
      <c r="F41" s="15"/>
      <c r="G41" s="11"/>
    </row>
    <row r="42" spans="1:7" s="12" customFormat="1" x14ac:dyDescent="0.35">
      <c r="A42" s="13"/>
      <c r="B42" s="9"/>
      <c r="C42" s="14"/>
      <c r="D42" s="9"/>
      <c r="E42" s="9"/>
      <c r="F42" s="15"/>
      <c r="G42" s="11"/>
    </row>
    <row r="43" spans="1:7" s="12" customFormat="1" x14ac:dyDescent="0.35">
      <c r="A43" s="13" t="s">
        <v>342</v>
      </c>
      <c r="B43" s="9"/>
      <c r="C43" s="14" t="s">
        <v>352</v>
      </c>
      <c r="D43" s="9" t="s">
        <v>29</v>
      </c>
      <c r="E43" s="9">
        <v>1</v>
      </c>
      <c r="F43" s="15"/>
      <c r="G43" s="11"/>
    </row>
    <row r="44" spans="1:7" s="12" customFormat="1" x14ac:dyDescent="0.35">
      <c r="A44" s="13"/>
      <c r="B44" s="9"/>
      <c r="C44" s="14"/>
      <c r="D44" s="9"/>
      <c r="E44" s="9"/>
      <c r="F44" s="15"/>
      <c r="G44" s="11"/>
    </row>
    <row r="45" spans="1:7" s="12" customFormat="1" x14ac:dyDescent="0.35">
      <c r="A45" s="13" t="s">
        <v>343</v>
      </c>
      <c r="B45" s="9"/>
      <c r="C45" s="14" t="s">
        <v>353</v>
      </c>
      <c r="D45" s="9" t="s">
        <v>29</v>
      </c>
      <c r="E45" s="9">
        <v>1</v>
      </c>
      <c r="F45" s="15"/>
      <c r="G45" s="11"/>
    </row>
    <row r="46" spans="1:7" s="12" customFormat="1" x14ac:dyDescent="0.35">
      <c r="A46" s="13"/>
      <c r="B46" s="9"/>
      <c r="C46" s="14"/>
      <c r="D46" s="9"/>
      <c r="E46" s="9"/>
      <c r="F46" s="15"/>
      <c r="G46" s="11"/>
    </row>
    <row r="47" spans="1:7" s="12" customFormat="1" x14ac:dyDescent="0.35">
      <c r="A47" s="13" t="s">
        <v>344</v>
      </c>
      <c r="B47" s="9"/>
      <c r="C47" s="14" t="s">
        <v>354</v>
      </c>
      <c r="D47" s="9" t="s">
        <v>29</v>
      </c>
      <c r="E47" s="9">
        <v>1</v>
      </c>
      <c r="F47" s="15"/>
      <c r="G47" s="11"/>
    </row>
    <row r="48" spans="1:7" s="12" customFormat="1" x14ac:dyDescent="0.35">
      <c r="A48" s="13"/>
      <c r="B48" s="9"/>
      <c r="C48" s="14"/>
      <c r="D48" s="9"/>
      <c r="E48" s="9"/>
      <c r="F48" s="15"/>
      <c r="G48" s="11"/>
    </row>
    <row r="49" spans="1:7" s="12" customFormat="1" x14ac:dyDescent="0.35">
      <c r="A49" s="13" t="s">
        <v>345</v>
      </c>
      <c r="B49" s="9"/>
      <c r="C49" s="14" t="s">
        <v>355</v>
      </c>
      <c r="D49" s="9" t="s">
        <v>29</v>
      </c>
      <c r="E49" s="9">
        <v>1</v>
      </c>
      <c r="F49" s="15"/>
      <c r="G49" s="11"/>
    </row>
    <row r="50" spans="1:7" s="12" customFormat="1" x14ac:dyDescent="0.35">
      <c r="A50" s="13"/>
      <c r="B50" s="9"/>
      <c r="C50" s="14"/>
      <c r="D50" s="9"/>
      <c r="E50" s="9"/>
      <c r="F50" s="15"/>
      <c r="G50" s="11"/>
    </row>
    <row r="51" spans="1:7" s="12" customFormat="1" x14ac:dyDescent="0.35">
      <c r="A51" s="13" t="s">
        <v>346</v>
      </c>
      <c r="B51" s="9"/>
      <c r="C51" s="14" t="s">
        <v>356</v>
      </c>
      <c r="D51" s="9" t="s">
        <v>29</v>
      </c>
      <c r="E51" s="9">
        <v>1</v>
      </c>
      <c r="F51" s="15"/>
      <c r="G51" s="11"/>
    </row>
    <row r="52" spans="1:7" s="12" customFormat="1" x14ac:dyDescent="0.35">
      <c r="A52" s="13"/>
      <c r="B52" s="9"/>
      <c r="C52" s="14"/>
      <c r="D52" s="9"/>
      <c r="E52" s="9"/>
      <c r="F52" s="15"/>
      <c r="G52" s="11"/>
    </row>
    <row r="53" spans="1:7" s="12" customFormat="1" x14ac:dyDescent="0.35">
      <c r="A53" s="13" t="s">
        <v>347</v>
      </c>
      <c r="B53" s="9"/>
      <c r="C53" s="14" t="s">
        <v>357</v>
      </c>
      <c r="D53" s="9" t="s">
        <v>29</v>
      </c>
      <c r="E53" s="9">
        <v>1</v>
      </c>
      <c r="F53" s="15"/>
      <c r="G53" s="11"/>
    </row>
    <row r="54" spans="1:7" s="12" customFormat="1" x14ac:dyDescent="0.35">
      <c r="A54" s="13"/>
      <c r="B54" s="9"/>
      <c r="C54" s="14"/>
      <c r="D54" s="9"/>
      <c r="E54" s="9"/>
      <c r="F54" s="15"/>
      <c r="G54" s="11"/>
    </row>
    <row r="55" spans="1:7" s="12" customFormat="1" ht="31" x14ac:dyDescent="0.35">
      <c r="A55" s="13" t="s">
        <v>348</v>
      </c>
      <c r="B55" s="9"/>
      <c r="C55" s="14" t="s">
        <v>358</v>
      </c>
      <c r="D55" s="9" t="s">
        <v>29</v>
      </c>
      <c r="E55" s="9">
        <v>1</v>
      </c>
      <c r="F55" s="15"/>
      <c r="G55" s="11"/>
    </row>
    <row r="56" spans="1:7" s="12" customFormat="1" x14ac:dyDescent="0.35">
      <c r="A56" s="13"/>
      <c r="B56" s="9"/>
      <c r="C56" s="14"/>
      <c r="D56" s="9"/>
      <c r="E56" s="9"/>
      <c r="F56" s="15"/>
      <c r="G56" s="11"/>
    </row>
    <row r="57" spans="1:7" s="12" customFormat="1" ht="31" x14ac:dyDescent="0.35">
      <c r="A57" s="13" t="s">
        <v>46</v>
      </c>
      <c r="B57" s="9" t="s">
        <v>47</v>
      </c>
      <c r="C57" s="14" t="s">
        <v>48</v>
      </c>
      <c r="D57" s="9" t="s">
        <v>29</v>
      </c>
      <c r="E57" s="9">
        <v>1</v>
      </c>
      <c r="F57" s="15"/>
      <c r="G57" s="11"/>
    </row>
    <row r="58" spans="1:7" x14ac:dyDescent="0.35">
      <c r="A58" s="13"/>
      <c r="B58" s="9"/>
      <c r="C58" s="14"/>
      <c r="D58" s="9"/>
      <c r="E58" s="9"/>
      <c r="F58" s="10"/>
      <c r="G58" s="11"/>
    </row>
    <row r="59" spans="1:7" x14ac:dyDescent="0.35">
      <c r="A59" s="13" t="s">
        <v>52</v>
      </c>
      <c r="B59" s="9" t="s">
        <v>53</v>
      </c>
      <c r="C59" s="8" t="s">
        <v>54</v>
      </c>
      <c r="D59" s="9"/>
      <c r="E59" s="9"/>
      <c r="F59" s="10"/>
      <c r="G59" s="11"/>
    </row>
    <row r="60" spans="1:7" x14ac:dyDescent="0.35">
      <c r="A60" s="13"/>
      <c r="B60" s="9"/>
      <c r="C60" s="14"/>
      <c r="D60" s="9"/>
      <c r="E60" s="9"/>
      <c r="F60" s="10"/>
      <c r="G60" s="11"/>
    </row>
    <row r="61" spans="1:7" x14ac:dyDescent="0.35">
      <c r="A61" s="13" t="s">
        <v>55</v>
      </c>
      <c r="B61" s="9" t="s">
        <v>56</v>
      </c>
      <c r="C61" s="14" t="s">
        <v>57</v>
      </c>
      <c r="D61" s="9" t="s">
        <v>332</v>
      </c>
      <c r="E61" s="9">
        <v>8</v>
      </c>
      <c r="F61" s="15"/>
      <c r="G61" s="11"/>
    </row>
    <row r="62" spans="1:7" x14ac:dyDescent="0.35">
      <c r="A62" s="13"/>
      <c r="B62" s="9"/>
      <c r="C62" s="14"/>
      <c r="D62" s="9"/>
      <c r="E62" s="9"/>
      <c r="F62" s="10"/>
      <c r="G62" s="11"/>
    </row>
    <row r="63" spans="1:7" ht="31" x14ac:dyDescent="0.35">
      <c r="A63" s="13" t="s">
        <v>58</v>
      </c>
      <c r="B63" s="9" t="s">
        <v>59</v>
      </c>
      <c r="C63" s="8" t="s">
        <v>60</v>
      </c>
      <c r="D63" s="9"/>
      <c r="E63" s="9"/>
      <c r="F63" s="10"/>
      <c r="G63" s="11"/>
    </row>
    <row r="64" spans="1:7" x14ac:dyDescent="0.35">
      <c r="A64" s="13"/>
      <c r="B64" s="9"/>
      <c r="C64" s="14"/>
      <c r="D64" s="9"/>
      <c r="E64" s="9"/>
      <c r="F64" s="10"/>
      <c r="G64" s="11"/>
    </row>
    <row r="65" spans="1:7" x14ac:dyDescent="0.35">
      <c r="A65" s="13"/>
      <c r="B65" s="9" t="s">
        <v>62</v>
      </c>
      <c r="C65" s="16" t="s">
        <v>63</v>
      </c>
      <c r="D65" s="9"/>
      <c r="E65" s="9"/>
      <c r="F65" s="10"/>
      <c r="G65" s="11"/>
    </row>
    <row r="66" spans="1:7" x14ac:dyDescent="0.35">
      <c r="A66" s="13"/>
      <c r="B66" s="9"/>
      <c r="C66" s="14"/>
      <c r="D66" s="9"/>
      <c r="E66" s="9"/>
      <c r="F66" s="10"/>
      <c r="G66" s="11"/>
    </row>
    <row r="67" spans="1:7" x14ac:dyDescent="0.35">
      <c r="A67" s="13" t="s">
        <v>61</v>
      </c>
      <c r="B67" s="9"/>
      <c r="C67" s="14" t="s">
        <v>64</v>
      </c>
      <c r="D67" s="9" t="s">
        <v>332</v>
      </c>
      <c r="E67" s="9">
        <v>8</v>
      </c>
      <c r="F67" s="15"/>
      <c r="G67" s="11"/>
    </row>
    <row r="68" spans="1:7" x14ac:dyDescent="0.35">
      <c r="A68" s="13" t="s">
        <v>66</v>
      </c>
      <c r="B68" s="9"/>
      <c r="C68" s="14" t="s">
        <v>65</v>
      </c>
      <c r="D68" s="9" t="s">
        <v>332</v>
      </c>
      <c r="E68" s="9">
        <v>8</v>
      </c>
      <c r="F68" s="15"/>
      <c r="G68" s="11"/>
    </row>
    <row r="69" spans="1:7" x14ac:dyDescent="0.35">
      <c r="A69" s="13" t="s">
        <v>323</v>
      </c>
      <c r="B69" s="9"/>
      <c r="C69" s="14" t="s">
        <v>351</v>
      </c>
      <c r="D69" s="9" t="s">
        <v>332</v>
      </c>
      <c r="E69" s="9">
        <v>8</v>
      </c>
      <c r="F69" s="15"/>
      <c r="G69" s="11"/>
    </row>
    <row r="70" spans="1:7" x14ac:dyDescent="0.35">
      <c r="A70" s="13"/>
      <c r="B70" s="9"/>
      <c r="C70" s="14"/>
      <c r="D70" s="9"/>
      <c r="E70" s="9"/>
      <c r="F70" s="10"/>
      <c r="G70" s="11"/>
    </row>
    <row r="71" spans="1:7" x14ac:dyDescent="0.35">
      <c r="A71" s="13"/>
      <c r="B71" s="18" t="s">
        <v>67</v>
      </c>
      <c r="C71" s="16" t="s">
        <v>68</v>
      </c>
      <c r="D71" s="9"/>
      <c r="E71" s="9"/>
      <c r="F71" s="10"/>
      <c r="G71" s="11"/>
    </row>
    <row r="72" spans="1:7" x14ac:dyDescent="0.35">
      <c r="A72" s="13"/>
      <c r="B72" s="9"/>
      <c r="C72" s="14"/>
      <c r="D72" s="9"/>
      <c r="E72" s="9"/>
      <c r="F72" s="10"/>
      <c r="G72" s="11"/>
    </row>
    <row r="73" spans="1:7" x14ac:dyDescent="0.35">
      <c r="A73" s="13" t="s">
        <v>324</v>
      </c>
      <c r="B73" s="18"/>
      <c r="C73" s="14" t="s">
        <v>35</v>
      </c>
      <c r="D73" s="9" t="s">
        <v>332</v>
      </c>
      <c r="E73" s="9">
        <v>8</v>
      </c>
      <c r="F73" s="15"/>
      <c r="G73" s="11"/>
    </row>
    <row r="74" spans="1:7" x14ac:dyDescent="0.35">
      <c r="A74" s="13"/>
      <c r="B74" s="9"/>
      <c r="C74" s="14"/>
      <c r="D74" s="9"/>
      <c r="E74" s="9"/>
      <c r="F74" s="10"/>
      <c r="G74" s="11"/>
    </row>
    <row r="75" spans="1:7" x14ac:dyDescent="0.35">
      <c r="A75" s="13" t="s">
        <v>325</v>
      </c>
      <c r="B75" s="18"/>
      <c r="C75" s="19" t="s">
        <v>37</v>
      </c>
      <c r="D75" s="9" t="s">
        <v>332</v>
      </c>
      <c r="E75" s="9">
        <v>8</v>
      </c>
      <c r="F75" s="15"/>
      <c r="G75" s="11"/>
    </row>
    <row r="76" spans="1:7" x14ac:dyDescent="0.35">
      <c r="A76" s="13"/>
      <c r="B76" s="18"/>
      <c r="C76" s="14"/>
      <c r="D76" s="9"/>
      <c r="E76" s="9"/>
      <c r="F76" s="10"/>
      <c r="G76" s="11"/>
    </row>
    <row r="77" spans="1:7" x14ac:dyDescent="0.35">
      <c r="A77" s="20" t="s">
        <v>326</v>
      </c>
      <c r="B77" s="9"/>
      <c r="C77" s="21" t="s">
        <v>359</v>
      </c>
      <c r="D77" s="9" t="s">
        <v>332</v>
      </c>
      <c r="E77" s="22">
        <v>8</v>
      </c>
      <c r="F77" s="15"/>
      <c r="G77" s="23"/>
    </row>
    <row r="78" spans="1:7" s="12" customFormat="1" x14ac:dyDescent="0.35">
      <c r="A78" s="24"/>
      <c r="B78" s="9"/>
      <c r="C78" s="25"/>
      <c r="D78" s="26"/>
      <c r="E78" s="25"/>
      <c r="F78" s="26"/>
      <c r="G78" s="23"/>
    </row>
    <row r="79" spans="1:7" x14ac:dyDescent="0.35">
      <c r="A79" s="20" t="s">
        <v>327</v>
      </c>
      <c r="B79" s="9"/>
      <c r="C79" s="21" t="s">
        <v>360</v>
      </c>
      <c r="D79" s="9" t="s">
        <v>332</v>
      </c>
      <c r="E79" s="22">
        <v>8</v>
      </c>
      <c r="F79" s="15"/>
      <c r="G79" s="23"/>
    </row>
    <row r="80" spans="1:7" x14ac:dyDescent="0.35">
      <c r="A80" s="20"/>
      <c r="B80" s="9"/>
      <c r="C80" s="21"/>
      <c r="D80" s="9"/>
      <c r="E80" s="22"/>
      <c r="F80" s="10"/>
      <c r="G80" s="23"/>
    </row>
    <row r="81" spans="1:7" x14ac:dyDescent="0.35">
      <c r="A81" s="20" t="s">
        <v>328</v>
      </c>
      <c r="B81" s="9"/>
      <c r="C81" s="21" t="s">
        <v>361</v>
      </c>
      <c r="D81" s="9" t="s">
        <v>332</v>
      </c>
      <c r="E81" s="22">
        <v>8</v>
      </c>
      <c r="F81" s="15"/>
      <c r="G81" s="23"/>
    </row>
    <row r="82" spans="1:7" x14ac:dyDescent="0.35">
      <c r="A82" s="20"/>
      <c r="B82" s="9"/>
      <c r="C82" s="21"/>
      <c r="D82" s="9"/>
      <c r="E82" s="22"/>
      <c r="F82" s="10"/>
      <c r="G82" s="23"/>
    </row>
    <row r="83" spans="1:7" x14ac:dyDescent="0.35">
      <c r="A83" s="20" t="s">
        <v>329</v>
      </c>
      <c r="B83" s="9"/>
      <c r="C83" s="21" t="s">
        <v>362</v>
      </c>
      <c r="D83" s="9" t="s">
        <v>332</v>
      </c>
      <c r="E83" s="22">
        <v>8</v>
      </c>
      <c r="F83" s="15"/>
      <c r="G83" s="23"/>
    </row>
    <row r="84" spans="1:7" x14ac:dyDescent="0.35">
      <c r="A84" s="20"/>
      <c r="B84" s="9"/>
      <c r="C84" s="21"/>
      <c r="D84" s="9"/>
      <c r="E84" s="22"/>
      <c r="F84" s="10"/>
      <c r="G84" s="23"/>
    </row>
    <row r="85" spans="1:7" s="12" customFormat="1" x14ac:dyDescent="0.35">
      <c r="A85" s="13" t="s">
        <v>330</v>
      </c>
      <c r="B85" s="9"/>
      <c r="C85" s="27" t="s">
        <v>363</v>
      </c>
      <c r="D85" s="9" t="s">
        <v>332</v>
      </c>
      <c r="E85" s="22">
        <v>8</v>
      </c>
      <c r="F85" s="15"/>
      <c r="G85" s="23"/>
    </row>
    <row r="86" spans="1:7" x14ac:dyDescent="0.35">
      <c r="A86" s="13"/>
      <c r="B86" s="9"/>
      <c r="C86" s="27"/>
      <c r="D86" s="9"/>
      <c r="E86" s="22"/>
      <c r="F86" s="10"/>
      <c r="G86" s="23"/>
    </row>
    <row r="87" spans="1:7" s="12" customFormat="1" x14ac:dyDescent="0.35">
      <c r="A87" s="13" t="s">
        <v>366</v>
      </c>
      <c r="B87" s="28"/>
      <c r="C87" s="27" t="s">
        <v>364</v>
      </c>
      <c r="D87" s="9" t="s">
        <v>332</v>
      </c>
      <c r="E87" s="22">
        <v>8</v>
      </c>
      <c r="F87" s="15"/>
      <c r="G87" s="23"/>
    </row>
    <row r="88" spans="1:7" ht="16" thickBot="1" x14ac:dyDescent="0.4">
      <c r="A88" s="29" t="s">
        <v>49</v>
      </c>
      <c r="B88" s="30"/>
      <c r="C88" s="31"/>
      <c r="D88" s="30"/>
      <c r="E88" s="30"/>
      <c r="F88" s="32"/>
      <c r="G88" s="33"/>
    </row>
    <row r="89" spans="1:7" ht="16" thickTop="1" x14ac:dyDescent="0.35">
      <c r="A89" s="34" t="s">
        <v>50</v>
      </c>
      <c r="B89" s="35"/>
      <c r="C89" s="36"/>
      <c r="D89" s="35"/>
      <c r="E89" s="35"/>
      <c r="F89" s="37"/>
      <c r="G89" s="38"/>
    </row>
    <row r="90" spans="1:7" x14ac:dyDescent="0.35">
      <c r="A90" s="13"/>
      <c r="B90" s="9"/>
      <c r="C90" s="27"/>
      <c r="D90" s="9"/>
      <c r="E90" s="22"/>
      <c r="F90" s="10"/>
      <c r="G90" s="23"/>
    </row>
    <row r="91" spans="1:7" s="12" customFormat="1" x14ac:dyDescent="0.35">
      <c r="A91" s="13" t="s">
        <v>69</v>
      </c>
      <c r="B91" s="28" t="s">
        <v>70</v>
      </c>
      <c r="C91" s="27" t="s">
        <v>71</v>
      </c>
      <c r="D91" s="9" t="s">
        <v>332</v>
      </c>
      <c r="E91" s="22">
        <v>8</v>
      </c>
      <c r="F91" s="15"/>
      <c r="G91" s="23"/>
    </row>
    <row r="92" spans="1:7" x14ac:dyDescent="0.35">
      <c r="A92" s="13"/>
      <c r="B92" s="9"/>
      <c r="C92" s="27"/>
      <c r="D92" s="9"/>
      <c r="E92" s="22"/>
      <c r="F92" s="10"/>
      <c r="G92" s="23"/>
    </row>
    <row r="93" spans="1:7" s="12" customFormat="1" ht="31" x14ac:dyDescent="0.35">
      <c r="A93" s="13" t="s">
        <v>72</v>
      </c>
      <c r="B93" s="28" t="s">
        <v>333</v>
      </c>
      <c r="C93" s="27" t="s">
        <v>367</v>
      </c>
      <c r="D93" s="9" t="s">
        <v>332</v>
      </c>
      <c r="E93" s="22">
        <v>8</v>
      </c>
      <c r="F93" s="15"/>
      <c r="G93" s="23"/>
    </row>
    <row r="94" spans="1:7" x14ac:dyDescent="0.35">
      <c r="A94" s="13"/>
      <c r="B94" s="9"/>
      <c r="C94" s="27"/>
      <c r="D94" s="9"/>
      <c r="E94" s="22"/>
      <c r="F94" s="10"/>
      <c r="G94" s="23"/>
    </row>
    <row r="95" spans="1:7" s="12" customFormat="1" x14ac:dyDescent="0.35">
      <c r="A95" s="13" t="s">
        <v>73</v>
      </c>
      <c r="B95" s="9"/>
      <c r="C95" s="39" t="s">
        <v>99</v>
      </c>
      <c r="D95" s="9"/>
      <c r="E95" s="22"/>
      <c r="F95" s="10"/>
      <c r="G95" s="23"/>
    </row>
    <row r="96" spans="1:7" s="12" customFormat="1" ht="46.5" x14ac:dyDescent="0.35">
      <c r="A96" s="13" t="s">
        <v>280</v>
      </c>
      <c r="B96" s="9" t="s">
        <v>100</v>
      </c>
      <c r="C96" s="27" t="s">
        <v>101</v>
      </c>
      <c r="D96" s="9"/>
      <c r="E96" s="22"/>
      <c r="F96" s="10"/>
      <c r="G96" s="23"/>
    </row>
    <row r="97" spans="1:7" s="12" customFormat="1" ht="93" x14ac:dyDescent="0.35">
      <c r="A97" s="13" t="s">
        <v>281</v>
      </c>
      <c r="B97" s="9"/>
      <c r="C97" s="27" t="s">
        <v>98</v>
      </c>
      <c r="D97" s="9" t="s">
        <v>332</v>
      </c>
      <c r="E97" s="22">
        <v>8</v>
      </c>
      <c r="F97" s="15" t="e">
        <f>#REF!*#REF!</f>
        <v>#REF!</v>
      </c>
      <c r="G97" s="23"/>
    </row>
    <row r="98" spans="1:7" ht="31" x14ac:dyDescent="0.35">
      <c r="A98" s="13" t="s">
        <v>298</v>
      </c>
      <c r="B98" s="9"/>
      <c r="C98" s="27" t="s">
        <v>51</v>
      </c>
      <c r="D98" s="9" t="s">
        <v>332</v>
      </c>
      <c r="E98" s="22">
        <v>8</v>
      </c>
      <c r="F98" s="15" t="e">
        <f>#REF!*#REF!</f>
        <v>#REF!</v>
      </c>
      <c r="G98" s="23"/>
    </row>
    <row r="99" spans="1:7" s="12" customFormat="1" x14ac:dyDescent="0.35">
      <c r="A99" s="13"/>
      <c r="B99" s="9"/>
      <c r="C99" s="27"/>
      <c r="D99" s="9"/>
      <c r="E99" s="22"/>
      <c r="F99" s="10"/>
      <c r="G99" s="23"/>
    </row>
    <row r="100" spans="1:7" x14ac:dyDescent="0.35">
      <c r="A100" s="13" t="s">
        <v>74</v>
      </c>
      <c r="B100" s="9" t="s">
        <v>78</v>
      </c>
      <c r="C100" s="27" t="s">
        <v>79</v>
      </c>
      <c r="D100" s="9"/>
      <c r="E100" s="40"/>
      <c r="F100" s="10"/>
      <c r="G100" s="23"/>
    </row>
    <row r="101" spans="1:7" s="12" customFormat="1" x14ac:dyDescent="0.35">
      <c r="A101" s="41"/>
      <c r="B101" s="9"/>
      <c r="C101" s="42"/>
      <c r="D101" s="9"/>
      <c r="E101" s="22"/>
      <c r="F101" s="10"/>
      <c r="G101" s="23"/>
    </row>
    <row r="102" spans="1:7" x14ac:dyDescent="0.35">
      <c r="A102" s="13" t="s">
        <v>75</v>
      </c>
      <c r="B102" s="9"/>
      <c r="C102" s="27" t="s">
        <v>288</v>
      </c>
      <c r="D102" s="9" t="s">
        <v>80</v>
      </c>
      <c r="E102" s="22">
        <v>1</v>
      </c>
      <c r="F102" s="10">
        <f>8000*6</f>
        <v>48000</v>
      </c>
      <c r="G102" s="23"/>
    </row>
    <row r="103" spans="1:7" s="12" customFormat="1" x14ac:dyDescent="0.35">
      <c r="A103" s="41"/>
      <c r="B103" s="9"/>
      <c r="C103" s="43"/>
      <c r="D103" s="9"/>
      <c r="E103" s="22"/>
      <c r="F103" s="10"/>
      <c r="G103" s="23"/>
    </row>
    <row r="104" spans="1:7" x14ac:dyDescent="0.35">
      <c r="A104" s="13" t="s">
        <v>682</v>
      </c>
      <c r="B104" s="9"/>
      <c r="C104" s="27" t="s">
        <v>81</v>
      </c>
      <c r="D104" s="9" t="s">
        <v>80</v>
      </c>
      <c r="E104" s="22">
        <v>1</v>
      </c>
      <c r="F104" s="10"/>
      <c r="G104" s="23"/>
    </row>
    <row r="105" spans="1:7" s="12" customFormat="1" x14ac:dyDescent="0.35">
      <c r="A105" s="41"/>
      <c r="B105" s="9"/>
      <c r="C105" s="44"/>
      <c r="D105" s="9"/>
      <c r="E105" s="22"/>
      <c r="F105" s="10"/>
      <c r="G105" s="23"/>
    </row>
    <row r="106" spans="1:7" s="12" customFormat="1" x14ac:dyDescent="0.35">
      <c r="A106" s="41" t="s">
        <v>683</v>
      </c>
      <c r="B106" s="9"/>
      <c r="C106" s="44" t="s">
        <v>82</v>
      </c>
      <c r="D106" s="9" t="s">
        <v>80</v>
      </c>
      <c r="E106" s="22">
        <v>1</v>
      </c>
      <c r="F106" s="10"/>
      <c r="G106" s="23"/>
    </row>
    <row r="107" spans="1:7" s="12" customFormat="1" x14ac:dyDescent="0.35">
      <c r="A107" s="41"/>
      <c r="B107" s="9"/>
      <c r="C107" s="44"/>
      <c r="D107" s="9"/>
      <c r="E107" s="22"/>
      <c r="F107" s="10"/>
      <c r="G107" s="23"/>
    </row>
    <row r="108" spans="1:7" x14ac:dyDescent="0.35">
      <c r="A108" s="41" t="s">
        <v>299</v>
      </c>
      <c r="B108" s="9"/>
      <c r="C108" s="44" t="s">
        <v>289</v>
      </c>
      <c r="D108" s="9" t="s">
        <v>77</v>
      </c>
      <c r="E108" s="45">
        <f>F102</f>
        <v>48000</v>
      </c>
      <c r="F108" s="46"/>
      <c r="G108" s="23"/>
    </row>
    <row r="109" spans="1:7" x14ac:dyDescent="0.35">
      <c r="A109" s="41"/>
      <c r="B109" s="9"/>
      <c r="C109" s="44"/>
      <c r="D109" s="9"/>
      <c r="E109" s="22"/>
      <c r="F109" s="10"/>
      <c r="G109" s="23"/>
    </row>
    <row r="110" spans="1:7" s="12" customFormat="1" ht="31" x14ac:dyDescent="0.35">
      <c r="A110" s="13" t="s">
        <v>300</v>
      </c>
      <c r="B110" s="9"/>
      <c r="C110" s="27" t="s">
        <v>287</v>
      </c>
      <c r="D110" s="9" t="s">
        <v>76</v>
      </c>
      <c r="E110" s="22">
        <v>1</v>
      </c>
      <c r="F110" s="10">
        <f>500*6*5</f>
        <v>15000</v>
      </c>
      <c r="G110" s="23"/>
    </row>
    <row r="111" spans="1:7" x14ac:dyDescent="0.35">
      <c r="A111" s="41"/>
      <c r="B111" s="9"/>
      <c r="C111" s="47"/>
      <c r="D111" s="9"/>
      <c r="E111" s="22"/>
      <c r="F111" s="10"/>
      <c r="G111" s="23"/>
    </row>
    <row r="112" spans="1:7" s="12" customFormat="1" x14ac:dyDescent="0.35">
      <c r="A112" s="13" t="s">
        <v>301</v>
      </c>
      <c r="B112" s="9"/>
      <c r="C112" s="27" t="s">
        <v>290</v>
      </c>
      <c r="D112" s="9" t="s">
        <v>77</v>
      </c>
      <c r="E112" s="48">
        <f>F110</f>
        <v>15000</v>
      </c>
      <c r="F112" s="46"/>
      <c r="G112" s="23"/>
    </row>
    <row r="113" spans="1:7" x14ac:dyDescent="0.35">
      <c r="A113" s="41"/>
      <c r="B113" s="9"/>
      <c r="C113" s="44"/>
      <c r="D113" s="9"/>
      <c r="E113" s="22"/>
      <c r="F113" s="10"/>
      <c r="G113" s="23"/>
    </row>
    <row r="114" spans="1:7" s="12" customFormat="1" x14ac:dyDescent="0.35">
      <c r="A114" s="13" t="s">
        <v>302</v>
      </c>
      <c r="B114" s="9"/>
      <c r="C114" s="27" t="s">
        <v>313</v>
      </c>
      <c r="D114" s="49" t="s">
        <v>76</v>
      </c>
      <c r="E114" s="22">
        <v>1</v>
      </c>
      <c r="F114" s="10">
        <f>6*9500</f>
        <v>57000</v>
      </c>
      <c r="G114" s="23"/>
    </row>
    <row r="115" spans="1:7" x14ac:dyDescent="0.35">
      <c r="A115" s="41"/>
      <c r="B115" s="9"/>
      <c r="C115" s="47"/>
      <c r="D115" s="9"/>
      <c r="E115" s="22"/>
      <c r="F115" s="10"/>
      <c r="G115" s="23"/>
    </row>
    <row r="116" spans="1:7" s="12" customFormat="1" x14ac:dyDescent="0.35">
      <c r="A116" s="13" t="s">
        <v>303</v>
      </c>
      <c r="B116" s="9"/>
      <c r="C116" s="27" t="s">
        <v>314</v>
      </c>
      <c r="D116" s="50" t="s">
        <v>77</v>
      </c>
      <c r="E116" s="48">
        <f>F114</f>
        <v>57000</v>
      </c>
      <c r="F116" s="46"/>
      <c r="G116" s="23"/>
    </row>
    <row r="117" spans="1:7" x14ac:dyDescent="0.35">
      <c r="A117" s="41"/>
      <c r="B117" s="9"/>
      <c r="C117" s="47"/>
      <c r="D117" s="9"/>
      <c r="E117" s="22"/>
      <c r="F117" s="10"/>
      <c r="G117" s="23"/>
    </row>
    <row r="118" spans="1:7" s="12" customFormat="1" x14ac:dyDescent="0.35">
      <c r="A118" s="13">
        <v>1.4</v>
      </c>
      <c r="B118" s="9" t="s">
        <v>83</v>
      </c>
      <c r="C118" s="27" t="s">
        <v>84</v>
      </c>
      <c r="D118" s="9"/>
      <c r="E118" s="40"/>
      <c r="F118" s="10"/>
      <c r="G118" s="23"/>
    </row>
    <row r="119" spans="1:7" x14ac:dyDescent="0.35">
      <c r="A119" s="51"/>
      <c r="B119" s="9"/>
      <c r="C119" s="42"/>
      <c r="D119" s="9"/>
      <c r="E119" s="22"/>
      <c r="F119" s="10"/>
      <c r="G119" s="23"/>
    </row>
    <row r="120" spans="1:7" s="12" customFormat="1" x14ac:dyDescent="0.35">
      <c r="A120" s="13" t="s">
        <v>291</v>
      </c>
      <c r="B120" s="9"/>
      <c r="C120" s="27" t="s">
        <v>86</v>
      </c>
      <c r="D120" s="9"/>
      <c r="E120" s="22"/>
      <c r="F120" s="10"/>
      <c r="G120" s="23"/>
    </row>
    <row r="121" spans="1:7" x14ac:dyDescent="0.35">
      <c r="A121" s="13"/>
      <c r="B121" s="9"/>
      <c r="C121" s="52"/>
      <c r="D121" s="9"/>
      <c r="E121" s="22"/>
      <c r="F121" s="10"/>
      <c r="G121" s="23"/>
    </row>
    <row r="122" spans="1:7" s="12" customFormat="1" ht="31" x14ac:dyDescent="0.35">
      <c r="A122" s="13" t="s">
        <v>292</v>
      </c>
      <c r="B122" s="9"/>
      <c r="C122" s="27" t="s">
        <v>87</v>
      </c>
      <c r="D122" s="9" t="s">
        <v>29</v>
      </c>
      <c r="E122" s="22">
        <v>1</v>
      </c>
      <c r="F122" s="15"/>
      <c r="G122" s="23"/>
    </row>
    <row r="123" spans="1:7" x14ac:dyDescent="0.35">
      <c r="A123" s="13"/>
      <c r="B123" s="9"/>
      <c r="C123" s="27"/>
      <c r="D123" s="9"/>
      <c r="E123" s="22"/>
      <c r="F123" s="10"/>
      <c r="G123" s="23"/>
    </row>
    <row r="124" spans="1:7" s="12" customFormat="1" x14ac:dyDescent="0.35">
      <c r="A124" s="13" t="s">
        <v>293</v>
      </c>
      <c r="B124" s="9" t="s">
        <v>89</v>
      </c>
      <c r="C124" s="27" t="s">
        <v>90</v>
      </c>
      <c r="D124" s="9"/>
      <c r="E124" s="40"/>
      <c r="F124" s="10"/>
      <c r="G124" s="23"/>
    </row>
    <row r="125" spans="1:7" x14ac:dyDescent="0.35">
      <c r="A125" s="41"/>
      <c r="B125" s="9"/>
      <c r="C125" s="42"/>
      <c r="D125" s="9"/>
      <c r="E125" s="22"/>
      <c r="F125" s="10"/>
      <c r="G125" s="23"/>
    </row>
    <row r="126" spans="1:7" s="12" customFormat="1" ht="31" x14ac:dyDescent="0.35">
      <c r="A126" s="13" t="s">
        <v>294</v>
      </c>
      <c r="B126" s="9"/>
      <c r="C126" s="27" t="s">
        <v>91</v>
      </c>
      <c r="D126" s="9" t="s">
        <v>29</v>
      </c>
      <c r="E126" s="22">
        <v>1</v>
      </c>
      <c r="F126" s="15"/>
      <c r="G126" s="23"/>
    </row>
    <row r="127" spans="1:7" x14ac:dyDescent="0.35">
      <c r="A127" s="13"/>
      <c r="B127" s="9"/>
      <c r="C127" s="53"/>
      <c r="D127" s="9"/>
      <c r="E127" s="22"/>
      <c r="F127" s="10"/>
      <c r="G127" s="23"/>
    </row>
    <row r="128" spans="1:7" s="12" customFormat="1" x14ac:dyDescent="0.35">
      <c r="A128" s="13">
        <v>1.5</v>
      </c>
      <c r="B128" s="9" t="s">
        <v>92</v>
      </c>
      <c r="C128" s="27" t="s">
        <v>93</v>
      </c>
      <c r="D128" s="9"/>
      <c r="E128" s="22"/>
      <c r="F128" s="10"/>
      <c r="G128" s="23"/>
    </row>
    <row r="129" spans="1:7" x14ac:dyDescent="0.35">
      <c r="A129" s="13"/>
      <c r="B129" s="9"/>
      <c r="C129" s="52"/>
      <c r="D129" s="9"/>
      <c r="E129" s="22"/>
      <c r="F129" s="10"/>
      <c r="G129" s="23"/>
    </row>
    <row r="130" spans="1:7" s="12" customFormat="1" x14ac:dyDescent="0.35">
      <c r="A130" s="13" t="s">
        <v>85</v>
      </c>
      <c r="B130" s="9"/>
      <c r="C130" s="27" t="s">
        <v>94</v>
      </c>
      <c r="D130" s="9" t="s">
        <v>95</v>
      </c>
      <c r="E130" s="22">
        <v>10</v>
      </c>
      <c r="F130" s="15"/>
      <c r="G130" s="23"/>
    </row>
    <row r="131" spans="1:7" x14ac:dyDescent="0.35">
      <c r="A131" s="13"/>
      <c r="B131" s="9"/>
      <c r="C131" s="27"/>
      <c r="D131" s="9"/>
      <c r="E131" s="22"/>
      <c r="F131" s="10"/>
      <c r="G131" s="23"/>
    </row>
    <row r="132" spans="1:7" s="12" customFormat="1" x14ac:dyDescent="0.35">
      <c r="A132" s="13" t="s">
        <v>88</v>
      </c>
      <c r="B132" s="9"/>
      <c r="C132" s="27" t="s">
        <v>368</v>
      </c>
      <c r="D132" s="9" t="s">
        <v>95</v>
      </c>
      <c r="E132" s="22">
        <v>10</v>
      </c>
      <c r="F132" s="15"/>
      <c r="G132" s="23"/>
    </row>
    <row r="133" spans="1:7" x14ac:dyDescent="0.35">
      <c r="A133" s="13"/>
      <c r="B133" s="9"/>
      <c r="C133" s="27"/>
      <c r="D133" s="9"/>
      <c r="E133" s="22"/>
      <c r="F133" s="10"/>
      <c r="G133" s="23"/>
    </row>
    <row r="134" spans="1:7" s="12" customFormat="1" x14ac:dyDescent="0.35">
      <c r="A134" s="13" t="s">
        <v>295</v>
      </c>
      <c r="B134" s="9"/>
      <c r="C134" s="27" t="s">
        <v>96</v>
      </c>
      <c r="D134" s="9" t="s">
        <v>95</v>
      </c>
      <c r="E134" s="22">
        <v>10</v>
      </c>
      <c r="F134" s="15"/>
      <c r="G134" s="23"/>
    </row>
    <row r="135" spans="1:7" s="12" customFormat="1" x14ac:dyDescent="0.35">
      <c r="A135" s="13"/>
      <c r="B135" s="9"/>
      <c r="C135" s="27"/>
      <c r="D135" s="9"/>
      <c r="E135" s="22"/>
      <c r="F135" s="10"/>
      <c r="G135" s="23"/>
    </row>
    <row r="136" spans="1:7" s="12" customFormat="1" x14ac:dyDescent="0.35">
      <c r="A136" s="13" t="s">
        <v>296</v>
      </c>
      <c r="B136" s="9"/>
      <c r="C136" s="27" t="s">
        <v>369</v>
      </c>
      <c r="D136" s="9" t="s">
        <v>95</v>
      </c>
      <c r="E136" s="22">
        <v>10</v>
      </c>
      <c r="F136" s="15"/>
      <c r="G136" s="23"/>
    </row>
    <row r="137" spans="1:7" s="12" customFormat="1" x14ac:dyDescent="0.35">
      <c r="A137" s="13"/>
      <c r="B137" s="9"/>
      <c r="C137" s="27"/>
      <c r="D137" s="9"/>
      <c r="E137" s="22"/>
      <c r="F137" s="10"/>
      <c r="G137" s="23"/>
    </row>
    <row r="138" spans="1:7" s="12" customFormat="1" x14ac:dyDescent="0.35">
      <c r="A138" s="13" t="s">
        <v>297</v>
      </c>
      <c r="B138" s="9"/>
      <c r="C138" s="27" t="s">
        <v>370</v>
      </c>
      <c r="D138" s="9" t="s">
        <v>95</v>
      </c>
      <c r="E138" s="22">
        <v>10</v>
      </c>
      <c r="F138" s="15"/>
      <c r="G138" s="23"/>
    </row>
    <row r="139" spans="1:7" s="12" customFormat="1" x14ac:dyDescent="0.35">
      <c r="A139" s="13"/>
      <c r="B139" s="9"/>
      <c r="C139" s="27"/>
      <c r="D139" s="9"/>
      <c r="E139" s="45"/>
      <c r="F139" s="10"/>
      <c r="G139" s="23"/>
    </row>
    <row r="140" spans="1:7" s="12" customFormat="1" ht="16" thickBot="1" x14ac:dyDescent="0.4">
      <c r="A140" s="29" t="s">
        <v>97</v>
      </c>
      <c r="B140" s="54"/>
      <c r="C140" s="55"/>
      <c r="D140" s="30"/>
      <c r="E140" s="30"/>
      <c r="F140" s="32"/>
      <c r="G140" s="33"/>
    </row>
    <row r="141" spans="1:7" ht="16" thickTop="1" x14ac:dyDescent="0.35">
      <c r="A141" s="56"/>
      <c r="B141" s="57"/>
      <c r="C141" s="57"/>
      <c r="D141" s="58"/>
      <c r="E141" s="59"/>
      <c r="F141" s="60"/>
      <c r="G141" s="61"/>
    </row>
    <row r="142" spans="1:7" x14ac:dyDescent="0.35">
      <c r="A142" s="62" t="s">
        <v>286</v>
      </c>
      <c r="B142" s="63"/>
      <c r="C142" s="63"/>
      <c r="F142" s="65"/>
      <c r="G142" s="61"/>
    </row>
    <row r="143" spans="1:7" x14ac:dyDescent="0.35">
      <c r="A143" s="56" t="s">
        <v>331</v>
      </c>
      <c r="B143" s="66"/>
      <c r="C143" s="66"/>
      <c r="E143" s="67" t="s">
        <v>723</v>
      </c>
      <c r="F143" s="67"/>
      <c r="G143" s="68"/>
    </row>
    <row r="144" spans="1:7" x14ac:dyDescent="0.35">
      <c r="A144" s="69" t="s">
        <v>608</v>
      </c>
      <c r="B144" s="66"/>
      <c r="C144" s="66"/>
      <c r="E144" s="70" t="s">
        <v>102</v>
      </c>
      <c r="F144" s="70"/>
      <c r="G144" s="61"/>
    </row>
    <row r="145" spans="1:7" ht="16" thickBot="1" x14ac:dyDescent="0.4">
      <c r="A145" s="56"/>
      <c r="F145" s="65"/>
      <c r="G145" s="61"/>
    </row>
    <row r="146" spans="1:7" ht="16" thickTop="1" x14ac:dyDescent="0.35">
      <c r="A146" s="72" t="s">
        <v>4</v>
      </c>
      <c r="B146" s="73" t="s">
        <v>5</v>
      </c>
      <c r="C146" s="73" t="s">
        <v>1</v>
      </c>
      <c r="D146" s="73" t="s">
        <v>6</v>
      </c>
      <c r="E146" s="73" t="s">
        <v>7</v>
      </c>
      <c r="F146" s="74" t="s">
        <v>8</v>
      </c>
      <c r="G146" s="75" t="s">
        <v>9</v>
      </c>
    </row>
    <row r="147" spans="1:7" x14ac:dyDescent="0.35">
      <c r="A147" s="76" t="s">
        <v>10</v>
      </c>
      <c r="B147" s="3" t="s">
        <v>11</v>
      </c>
      <c r="C147" s="3"/>
      <c r="D147" s="3"/>
      <c r="E147" s="3"/>
      <c r="F147" s="77" t="s">
        <v>12</v>
      </c>
      <c r="G147" s="5" t="s">
        <v>12</v>
      </c>
    </row>
    <row r="148" spans="1:7" x14ac:dyDescent="0.35">
      <c r="A148" s="78"/>
      <c r="B148" s="79"/>
      <c r="C148" s="80"/>
      <c r="D148" s="81"/>
      <c r="E148" s="82"/>
      <c r="F148" s="83"/>
      <c r="G148" s="84"/>
    </row>
    <row r="149" spans="1:7" ht="31" x14ac:dyDescent="0.35">
      <c r="A149" s="85">
        <v>2</v>
      </c>
      <c r="B149" s="86" t="s">
        <v>135</v>
      </c>
      <c r="C149" s="87" t="s">
        <v>102</v>
      </c>
      <c r="D149" s="88"/>
      <c r="E149" s="89"/>
      <c r="F149" s="90"/>
      <c r="G149" s="91"/>
    </row>
    <row r="150" spans="1:7" x14ac:dyDescent="0.35">
      <c r="A150" s="85"/>
      <c r="B150" s="86"/>
      <c r="C150" s="87"/>
      <c r="D150" s="88"/>
      <c r="E150" s="89"/>
      <c r="F150" s="90"/>
      <c r="G150" s="91"/>
    </row>
    <row r="151" spans="1:7" x14ac:dyDescent="0.35">
      <c r="A151" s="92" t="s">
        <v>103</v>
      </c>
      <c r="B151" s="93" t="s">
        <v>104</v>
      </c>
      <c r="C151" s="87" t="s">
        <v>105</v>
      </c>
      <c r="D151" s="88"/>
      <c r="E151" s="89"/>
      <c r="F151" s="94"/>
      <c r="G151" s="95"/>
    </row>
    <row r="152" spans="1:7" x14ac:dyDescent="0.35">
      <c r="A152" s="92"/>
      <c r="B152" s="93"/>
      <c r="C152" s="96"/>
      <c r="D152" s="88"/>
      <c r="E152" s="89"/>
      <c r="F152" s="90"/>
      <c r="G152" s="95"/>
    </row>
    <row r="153" spans="1:7" x14ac:dyDescent="0.35">
      <c r="A153" s="92" t="s">
        <v>106</v>
      </c>
      <c r="B153" s="93"/>
      <c r="C153" s="96" t="s">
        <v>229</v>
      </c>
      <c r="D153" s="88" t="s">
        <v>114</v>
      </c>
      <c r="E153" s="89" t="e">
        <f>#REF!</f>
        <v>#REF!</v>
      </c>
      <c r="F153" s="15"/>
      <c r="G153" s="95"/>
    </row>
    <row r="154" spans="1:7" x14ac:dyDescent="0.35">
      <c r="A154" s="92"/>
      <c r="B154" s="93"/>
      <c r="C154" s="96"/>
      <c r="D154" s="88"/>
      <c r="E154" s="89"/>
      <c r="F154" s="94"/>
      <c r="G154" s="95"/>
    </row>
    <row r="155" spans="1:7" x14ac:dyDescent="0.35">
      <c r="A155" s="92" t="s">
        <v>108</v>
      </c>
      <c r="B155" s="93" t="s">
        <v>109</v>
      </c>
      <c r="C155" s="96" t="s">
        <v>110</v>
      </c>
      <c r="D155" s="88"/>
      <c r="E155" s="89"/>
      <c r="F155" s="94"/>
      <c r="G155" s="95"/>
    </row>
    <row r="156" spans="1:7" x14ac:dyDescent="0.35">
      <c r="A156" s="92"/>
      <c r="B156" s="93"/>
      <c r="C156" s="96"/>
      <c r="D156" s="88"/>
      <c r="E156" s="89"/>
      <c r="F156" s="94"/>
      <c r="G156" s="95"/>
    </row>
    <row r="157" spans="1:7" x14ac:dyDescent="0.35">
      <c r="A157" s="92" t="s">
        <v>111</v>
      </c>
      <c r="B157" s="93"/>
      <c r="C157" s="96" t="s">
        <v>112</v>
      </c>
      <c r="D157" s="88" t="s">
        <v>113</v>
      </c>
      <c r="E157" s="89">
        <v>1</v>
      </c>
      <c r="F157" s="15"/>
      <c r="G157" s="95"/>
    </row>
    <row r="158" spans="1:7" x14ac:dyDescent="0.35">
      <c r="A158" s="97"/>
      <c r="B158" s="98"/>
      <c r="C158" s="99"/>
      <c r="D158" s="100"/>
      <c r="E158" s="89"/>
      <c r="F158" s="94"/>
      <c r="G158" s="95"/>
    </row>
    <row r="159" spans="1:7" x14ac:dyDescent="0.35">
      <c r="A159" s="101" t="s">
        <v>139</v>
      </c>
      <c r="B159" s="102"/>
      <c r="C159" s="103" t="s">
        <v>138</v>
      </c>
      <c r="D159" s="104"/>
      <c r="E159" s="89"/>
      <c r="F159" s="94"/>
      <c r="G159" s="95"/>
    </row>
    <row r="160" spans="1:7" x14ac:dyDescent="0.35">
      <c r="A160" s="101"/>
      <c r="B160" s="102"/>
      <c r="C160" s="102"/>
      <c r="D160" s="104"/>
      <c r="E160" s="89"/>
      <c r="F160" s="94"/>
      <c r="G160" s="95"/>
    </row>
    <row r="161" spans="1:7" ht="46.5" x14ac:dyDescent="0.35">
      <c r="A161" s="101" t="s">
        <v>140</v>
      </c>
      <c r="B161" s="102" t="s">
        <v>117</v>
      </c>
      <c r="C161" s="102" t="s">
        <v>228</v>
      </c>
      <c r="D161" s="104"/>
      <c r="E161" s="89"/>
      <c r="F161" s="94"/>
      <c r="G161" s="95"/>
    </row>
    <row r="162" spans="1:7" x14ac:dyDescent="0.35">
      <c r="A162" s="101"/>
      <c r="B162" s="102"/>
      <c r="C162" s="102"/>
      <c r="D162" s="104"/>
      <c r="E162" s="89"/>
      <c r="F162" s="94"/>
      <c r="G162" s="95"/>
    </row>
    <row r="163" spans="1:7" x14ac:dyDescent="0.35">
      <c r="A163" s="101" t="s">
        <v>141</v>
      </c>
      <c r="B163" s="102"/>
      <c r="C163" s="102" t="s">
        <v>142</v>
      </c>
      <c r="D163" s="104" t="s">
        <v>114</v>
      </c>
      <c r="E163" s="89" t="e">
        <f>E153</f>
        <v>#REF!</v>
      </c>
      <c r="F163" s="15"/>
      <c r="G163" s="95"/>
    </row>
    <row r="164" spans="1:7" x14ac:dyDescent="0.35">
      <c r="A164" s="101"/>
      <c r="B164" s="102"/>
      <c r="C164" s="102"/>
      <c r="D164" s="104"/>
      <c r="E164" s="89"/>
      <c r="F164" s="94"/>
      <c r="G164" s="95"/>
    </row>
    <row r="165" spans="1:7" x14ac:dyDescent="0.35">
      <c r="A165" s="92"/>
      <c r="B165" s="93"/>
      <c r="C165" s="87"/>
      <c r="D165" s="88"/>
      <c r="E165" s="89"/>
      <c r="F165" s="94"/>
      <c r="G165" s="95"/>
    </row>
    <row r="166" spans="1:7" x14ac:dyDescent="0.35">
      <c r="A166" s="85">
        <v>2.2999999999999998</v>
      </c>
      <c r="B166" s="93"/>
      <c r="C166" s="87" t="s">
        <v>679</v>
      </c>
      <c r="D166" s="105"/>
      <c r="E166" s="106"/>
      <c r="F166" s="107"/>
      <c r="G166" s="108"/>
    </row>
    <row r="167" spans="1:7" x14ac:dyDescent="0.35">
      <c r="A167" s="92"/>
      <c r="B167" s="93"/>
      <c r="C167" s="96"/>
      <c r="D167" s="88"/>
      <c r="E167" s="89"/>
      <c r="F167" s="94"/>
      <c r="G167" s="95"/>
    </row>
    <row r="168" spans="1:7" ht="77.5" x14ac:dyDescent="0.35">
      <c r="A168" s="92" t="s">
        <v>677</v>
      </c>
      <c r="B168" s="93"/>
      <c r="C168" s="96" t="s">
        <v>680</v>
      </c>
      <c r="D168" s="50" t="s">
        <v>232</v>
      </c>
      <c r="E168" s="109">
        <v>1</v>
      </c>
      <c r="F168" s="110">
        <v>50000</v>
      </c>
      <c r="G168" s="111"/>
    </row>
    <row r="169" spans="1:7" x14ac:dyDescent="0.35">
      <c r="A169" s="92"/>
      <c r="B169" s="93"/>
      <c r="C169" s="96"/>
      <c r="D169" s="50"/>
      <c r="E169" s="109"/>
      <c r="F169" s="110"/>
      <c r="G169" s="111"/>
    </row>
    <row r="170" spans="1:7" x14ac:dyDescent="0.35">
      <c r="A170" s="92" t="s">
        <v>678</v>
      </c>
      <c r="B170" s="93"/>
      <c r="C170" s="112" t="s">
        <v>681</v>
      </c>
      <c r="D170" s="50" t="s">
        <v>77</v>
      </c>
      <c r="E170" s="110">
        <f>F168</f>
        <v>50000</v>
      </c>
      <c r="F170" s="113"/>
      <c r="G170" s="114"/>
    </row>
    <row r="171" spans="1:7" x14ac:dyDescent="0.35">
      <c r="A171" s="92"/>
      <c r="B171" s="93"/>
      <c r="C171" s="96"/>
      <c r="D171" s="88"/>
      <c r="E171" s="89"/>
      <c r="F171" s="94"/>
      <c r="G171" s="95"/>
    </row>
    <row r="172" spans="1:7" x14ac:dyDescent="0.35">
      <c r="A172" s="92"/>
      <c r="B172" s="93"/>
      <c r="C172" s="96"/>
      <c r="D172" s="88"/>
      <c r="E172" s="89"/>
      <c r="F172" s="94"/>
      <c r="G172" s="95"/>
    </row>
    <row r="173" spans="1:7" ht="16" thickBot="1" x14ac:dyDescent="0.4">
      <c r="A173" s="115" t="s">
        <v>116</v>
      </c>
      <c r="B173" s="31"/>
      <c r="C173" s="31"/>
      <c r="D173" s="30"/>
      <c r="E173" s="30"/>
      <c r="F173" s="116"/>
      <c r="G173" s="33"/>
    </row>
    <row r="174" spans="1:7" ht="16" thickTop="1" x14ac:dyDescent="0.35">
      <c r="A174" s="56"/>
      <c r="B174" s="117"/>
      <c r="C174" s="118"/>
      <c r="D174" s="119"/>
      <c r="E174" s="120"/>
      <c r="F174" s="121"/>
      <c r="G174" s="61"/>
    </row>
    <row r="175" spans="1:7" x14ac:dyDescent="0.35">
      <c r="A175" s="62" t="s">
        <v>286</v>
      </c>
      <c r="B175" s="63"/>
      <c r="C175" s="63"/>
      <c r="F175" s="65"/>
      <c r="G175" s="61"/>
    </row>
    <row r="176" spans="1:7" x14ac:dyDescent="0.35">
      <c r="A176" s="56" t="s">
        <v>331</v>
      </c>
      <c r="B176" s="66"/>
      <c r="C176" s="66"/>
      <c r="E176" s="67" t="s">
        <v>723</v>
      </c>
      <c r="F176" s="67"/>
      <c r="G176" s="68"/>
    </row>
    <row r="177" spans="1:7" x14ac:dyDescent="0.35">
      <c r="A177" s="69" t="s">
        <v>608</v>
      </c>
      <c r="B177" s="66"/>
      <c r="C177" s="66"/>
      <c r="E177" s="70" t="s">
        <v>155</v>
      </c>
      <c r="F177" s="71"/>
      <c r="G177" s="61"/>
    </row>
    <row r="178" spans="1:7" ht="16" thickBot="1" x14ac:dyDescent="0.4">
      <c r="A178" s="56"/>
      <c r="F178" s="65"/>
      <c r="G178" s="61"/>
    </row>
    <row r="179" spans="1:7" ht="16" thickTop="1" x14ac:dyDescent="0.35">
      <c r="A179" s="122" t="s">
        <v>4</v>
      </c>
      <c r="B179" s="73" t="s">
        <v>5</v>
      </c>
      <c r="C179" s="73" t="s">
        <v>1</v>
      </c>
      <c r="D179" s="73" t="s">
        <v>6</v>
      </c>
      <c r="E179" s="73" t="s">
        <v>7</v>
      </c>
      <c r="F179" s="74" t="s">
        <v>8</v>
      </c>
      <c r="G179" s="123" t="s">
        <v>9</v>
      </c>
    </row>
    <row r="180" spans="1:7" x14ac:dyDescent="0.35">
      <c r="A180" s="2" t="s">
        <v>10</v>
      </c>
      <c r="B180" s="3" t="s">
        <v>11</v>
      </c>
      <c r="C180" s="3"/>
      <c r="D180" s="3"/>
      <c r="E180" s="3"/>
      <c r="F180" s="77" t="s">
        <v>12</v>
      </c>
      <c r="G180" s="124" t="s">
        <v>12</v>
      </c>
    </row>
    <row r="181" spans="1:7" x14ac:dyDescent="0.35">
      <c r="A181" s="125"/>
      <c r="B181" s="126"/>
      <c r="C181" s="126"/>
      <c r="D181" s="127"/>
      <c r="E181" s="128"/>
      <c r="F181" s="129"/>
      <c r="G181" s="130"/>
    </row>
    <row r="182" spans="1:7" ht="31" x14ac:dyDescent="0.35">
      <c r="A182" s="6">
        <v>3</v>
      </c>
      <c r="B182" s="8" t="s">
        <v>118</v>
      </c>
      <c r="C182" s="8" t="s">
        <v>155</v>
      </c>
      <c r="D182" s="9"/>
      <c r="E182" s="109"/>
      <c r="F182" s="131"/>
      <c r="G182" s="132"/>
    </row>
    <row r="183" spans="1:7" x14ac:dyDescent="0.35">
      <c r="A183" s="13"/>
      <c r="B183" s="14"/>
      <c r="C183" s="14"/>
      <c r="D183" s="9"/>
      <c r="E183" s="109"/>
      <c r="F183" s="15"/>
      <c r="G183" s="114"/>
    </row>
    <row r="184" spans="1:7" ht="31" x14ac:dyDescent="0.35">
      <c r="A184" s="6" t="s">
        <v>136</v>
      </c>
      <c r="B184" s="8" t="s">
        <v>118</v>
      </c>
      <c r="C184" s="8" t="s">
        <v>527</v>
      </c>
      <c r="D184" s="9"/>
      <c r="E184" s="109"/>
      <c r="F184" s="15"/>
      <c r="G184" s="114"/>
    </row>
    <row r="185" spans="1:7" x14ac:dyDescent="0.35">
      <c r="A185" s="13"/>
      <c r="B185" s="14"/>
      <c r="C185" s="14"/>
      <c r="D185" s="9"/>
      <c r="E185" s="109"/>
      <c r="F185" s="15"/>
      <c r="G185" s="114"/>
    </row>
    <row r="186" spans="1:7" ht="62" x14ac:dyDescent="0.35">
      <c r="A186" s="13" t="s">
        <v>119</v>
      </c>
      <c r="B186" s="14" t="s">
        <v>120</v>
      </c>
      <c r="C186" s="14" t="s">
        <v>371</v>
      </c>
      <c r="D186" s="9"/>
      <c r="E186" s="109"/>
      <c r="F186" s="15"/>
      <c r="G186" s="114"/>
    </row>
    <row r="187" spans="1:7" x14ac:dyDescent="0.35">
      <c r="A187" s="13"/>
      <c r="B187" s="14"/>
      <c r="C187" s="14"/>
      <c r="D187" s="9"/>
      <c r="E187" s="109"/>
      <c r="F187" s="15"/>
      <c r="G187" s="114"/>
    </row>
    <row r="188" spans="1:7" x14ac:dyDescent="0.35">
      <c r="A188" s="13" t="s">
        <v>230</v>
      </c>
      <c r="B188" s="14" t="s">
        <v>121</v>
      </c>
      <c r="C188" s="14" t="s">
        <v>372</v>
      </c>
      <c r="D188" s="9" t="s">
        <v>114</v>
      </c>
      <c r="E188" s="109">
        <v>32180</v>
      </c>
      <c r="F188" s="15"/>
      <c r="G188" s="114"/>
    </row>
    <row r="189" spans="1:7" x14ac:dyDescent="0.35">
      <c r="A189" s="13"/>
      <c r="B189" s="14"/>
      <c r="C189" s="14"/>
      <c r="D189" s="9"/>
      <c r="E189" s="109"/>
      <c r="F189" s="15"/>
      <c r="G189" s="114"/>
    </row>
    <row r="190" spans="1:7" x14ac:dyDescent="0.35">
      <c r="A190" s="13" t="s">
        <v>373</v>
      </c>
      <c r="B190" s="14" t="s">
        <v>122</v>
      </c>
      <c r="C190" s="14" t="s">
        <v>375</v>
      </c>
      <c r="E190" s="109"/>
      <c r="F190" s="15"/>
      <c r="G190" s="114"/>
    </row>
    <row r="191" spans="1:7" x14ac:dyDescent="0.35">
      <c r="A191" s="13"/>
      <c r="B191" s="14"/>
      <c r="C191" s="14"/>
      <c r="E191" s="109"/>
      <c r="F191" s="15"/>
      <c r="G191" s="114"/>
    </row>
    <row r="192" spans="1:7" x14ac:dyDescent="0.35">
      <c r="A192" s="13" t="s">
        <v>374</v>
      </c>
      <c r="B192" s="14" t="s">
        <v>123</v>
      </c>
      <c r="C192" s="14" t="s">
        <v>126</v>
      </c>
      <c r="D192" s="64" t="s">
        <v>127</v>
      </c>
      <c r="E192" s="109">
        <v>450.52</v>
      </c>
      <c r="F192" s="15"/>
      <c r="G192" s="114"/>
    </row>
    <row r="193" spans="1:7" x14ac:dyDescent="0.35">
      <c r="A193" s="13"/>
      <c r="B193" s="14"/>
      <c r="C193" s="14"/>
      <c r="E193" s="109"/>
      <c r="F193" s="15"/>
      <c r="G193" s="114"/>
    </row>
    <row r="194" spans="1:7" x14ac:dyDescent="0.35">
      <c r="A194" s="13" t="s">
        <v>376</v>
      </c>
      <c r="B194" s="14" t="s">
        <v>124</v>
      </c>
      <c r="C194" s="14" t="s">
        <v>128</v>
      </c>
      <c r="D194" s="64" t="s">
        <v>127</v>
      </c>
      <c r="E194" s="109">
        <v>180.208</v>
      </c>
      <c r="F194" s="15"/>
      <c r="G194" s="114"/>
    </row>
    <row r="195" spans="1:7" x14ac:dyDescent="0.35">
      <c r="A195" s="13"/>
      <c r="B195" s="14"/>
      <c r="C195" s="14"/>
      <c r="D195" s="9"/>
      <c r="E195" s="109"/>
      <c r="F195" s="15"/>
      <c r="G195" s="114"/>
    </row>
    <row r="196" spans="1:7" ht="31" x14ac:dyDescent="0.35">
      <c r="A196" s="13" t="s">
        <v>377</v>
      </c>
      <c r="B196" s="14" t="s">
        <v>129</v>
      </c>
      <c r="C196" s="14" t="s">
        <v>130</v>
      </c>
      <c r="D196" s="9" t="s">
        <v>127</v>
      </c>
      <c r="E196" s="109">
        <v>90.103999999999999</v>
      </c>
      <c r="F196" s="15"/>
      <c r="G196" s="114"/>
    </row>
    <row r="197" spans="1:7" x14ac:dyDescent="0.35">
      <c r="A197" s="13"/>
      <c r="B197" s="14"/>
      <c r="C197" s="14"/>
      <c r="D197" s="9"/>
      <c r="E197" s="109"/>
      <c r="F197" s="15"/>
      <c r="G197" s="114"/>
    </row>
    <row r="198" spans="1:7" x14ac:dyDescent="0.35">
      <c r="A198" s="13" t="s">
        <v>125</v>
      </c>
      <c r="B198" s="14" t="s">
        <v>44</v>
      </c>
      <c r="C198" s="8" t="s">
        <v>156</v>
      </c>
      <c r="D198" s="9"/>
      <c r="E198" s="109"/>
      <c r="F198" s="131"/>
      <c r="G198" s="132"/>
    </row>
    <row r="199" spans="1:7" x14ac:dyDescent="0.35">
      <c r="A199" s="13"/>
      <c r="B199" s="14"/>
      <c r="C199" s="14"/>
      <c r="D199" s="9"/>
      <c r="E199" s="109"/>
      <c r="F199" s="131"/>
      <c r="G199" s="132"/>
    </row>
    <row r="200" spans="1:7" x14ac:dyDescent="0.35">
      <c r="A200" s="13" t="s">
        <v>152</v>
      </c>
      <c r="B200" s="14" t="s">
        <v>249</v>
      </c>
      <c r="C200" s="14" t="s">
        <v>378</v>
      </c>
      <c r="D200" s="9"/>
      <c r="E200" s="109"/>
      <c r="F200" s="15"/>
      <c r="G200" s="114"/>
    </row>
    <row r="201" spans="1:7" x14ac:dyDescent="0.35">
      <c r="A201" s="13"/>
      <c r="B201" s="14"/>
      <c r="C201" s="14"/>
      <c r="D201" s="9"/>
      <c r="E201" s="109"/>
      <c r="F201" s="15"/>
      <c r="G201" s="114"/>
    </row>
    <row r="202" spans="1:7" x14ac:dyDescent="0.35">
      <c r="A202" s="41" t="s">
        <v>153</v>
      </c>
      <c r="B202" s="14" t="s">
        <v>379</v>
      </c>
      <c r="C202" s="27" t="s">
        <v>380</v>
      </c>
      <c r="D202" s="9" t="s">
        <v>127</v>
      </c>
      <c r="E202" s="133">
        <v>45.052</v>
      </c>
      <c r="F202" s="15"/>
      <c r="G202" s="114"/>
    </row>
    <row r="203" spans="1:7" x14ac:dyDescent="0.35">
      <c r="A203" s="13"/>
      <c r="B203" s="14"/>
      <c r="C203" s="27"/>
      <c r="D203" s="9"/>
      <c r="E203" s="133"/>
      <c r="F203" s="15"/>
      <c r="G203" s="114"/>
    </row>
    <row r="204" spans="1:7" x14ac:dyDescent="0.35">
      <c r="A204" s="13" t="s">
        <v>282</v>
      </c>
      <c r="B204" s="14" t="s">
        <v>382</v>
      </c>
      <c r="C204" s="27" t="s">
        <v>381</v>
      </c>
      <c r="D204" s="9" t="s">
        <v>127</v>
      </c>
      <c r="E204" s="134">
        <v>45.052</v>
      </c>
      <c r="F204" s="15"/>
      <c r="G204" s="114"/>
    </row>
    <row r="205" spans="1:7" x14ac:dyDescent="0.35">
      <c r="A205" s="13"/>
      <c r="B205" s="14"/>
      <c r="D205" s="135"/>
      <c r="E205" s="134"/>
      <c r="F205" s="15"/>
      <c r="G205" s="114"/>
    </row>
    <row r="206" spans="1:7" ht="31" x14ac:dyDescent="0.35">
      <c r="A206" s="13" t="s">
        <v>283</v>
      </c>
      <c r="B206" s="14" t="s">
        <v>384</v>
      </c>
      <c r="C206" s="27" t="s">
        <v>383</v>
      </c>
      <c r="D206" s="9" t="s">
        <v>127</v>
      </c>
      <c r="E206" s="134">
        <v>45.052</v>
      </c>
      <c r="F206" s="15"/>
      <c r="G206" s="114"/>
    </row>
    <row r="207" spans="1:7" x14ac:dyDescent="0.35">
      <c r="A207" s="13"/>
      <c r="B207" s="14"/>
      <c r="C207" s="27"/>
      <c r="D207" s="9"/>
      <c r="E207" s="133"/>
      <c r="F207" s="15"/>
      <c r="G207" s="114"/>
    </row>
    <row r="208" spans="1:7" ht="31" x14ac:dyDescent="0.35">
      <c r="A208" s="13" t="s">
        <v>391</v>
      </c>
      <c r="B208" s="8" t="s">
        <v>250</v>
      </c>
      <c r="C208" s="52" t="s">
        <v>385</v>
      </c>
      <c r="D208" s="9"/>
      <c r="E208" s="133"/>
      <c r="F208" s="15"/>
      <c r="G208" s="114"/>
    </row>
    <row r="209" spans="1:7" x14ac:dyDescent="0.35">
      <c r="A209" s="13"/>
      <c r="B209" s="14"/>
      <c r="C209" s="27"/>
      <c r="D209" s="9"/>
      <c r="E209" s="133"/>
      <c r="F209" s="15"/>
      <c r="G209" s="114"/>
    </row>
    <row r="210" spans="1:7" x14ac:dyDescent="0.35">
      <c r="A210" s="13" t="s">
        <v>392</v>
      </c>
      <c r="B210" s="14" t="s">
        <v>386</v>
      </c>
      <c r="C210" s="27" t="s">
        <v>387</v>
      </c>
      <c r="D210" s="9" t="s">
        <v>388</v>
      </c>
      <c r="E210" s="133">
        <v>20</v>
      </c>
      <c r="F210" s="15"/>
      <c r="G210" s="114"/>
    </row>
    <row r="211" spans="1:7" x14ac:dyDescent="0.35">
      <c r="A211" s="13"/>
      <c r="B211" s="14"/>
      <c r="C211" s="27"/>
      <c r="D211" s="9"/>
      <c r="E211" s="133"/>
      <c r="F211" s="15"/>
      <c r="G211" s="114"/>
    </row>
    <row r="212" spans="1:7" x14ac:dyDescent="0.35">
      <c r="A212" s="13" t="s">
        <v>393</v>
      </c>
      <c r="B212" s="14" t="s">
        <v>389</v>
      </c>
      <c r="C212" s="27" t="s">
        <v>390</v>
      </c>
      <c r="D212" s="9" t="s">
        <v>114</v>
      </c>
      <c r="E212" s="133">
        <v>100</v>
      </c>
      <c r="F212" s="15"/>
      <c r="G212" s="114"/>
    </row>
    <row r="213" spans="1:7" x14ac:dyDescent="0.35">
      <c r="A213" s="13"/>
      <c r="B213" s="26"/>
      <c r="C213" s="14"/>
      <c r="D213" s="9"/>
      <c r="E213" s="109"/>
      <c r="F213" s="10"/>
      <c r="G213" s="114"/>
    </row>
    <row r="214" spans="1:7" x14ac:dyDescent="0.35">
      <c r="A214" s="13">
        <v>3.3</v>
      </c>
      <c r="B214" s="136" t="s">
        <v>131</v>
      </c>
      <c r="C214" s="8" t="s">
        <v>394</v>
      </c>
      <c r="D214" s="9"/>
      <c r="E214" s="109"/>
      <c r="F214" s="10"/>
      <c r="G214" s="114"/>
    </row>
    <row r="215" spans="1:7" x14ac:dyDescent="0.35">
      <c r="A215" s="13"/>
      <c r="B215" s="26"/>
      <c r="C215" s="14"/>
      <c r="D215" s="9"/>
      <c r="E215" s="109"/>
      <c r="F215" s="10"/>
      <c r="G215" s="114"/>
    </row>
    <row r="216" spans="1:7" x14ac:dyDescent="0.35">
      <c r="A216" s="13" t="s">
        <v>400</v>
      </c>
      <c r="B216" s="26" t="s">
        <v>253</v>
      </c>
      <c r="C216" s="14" t="s">
        <v>395</v>
      </c>
      <c r="D216" s="9"/>
      <c r="E216" s="109"/>
      <c r="F216" s="10"/>
      <c r="G216" s="114"/>
    </row>
    <row r="217" spans="1:7" x14ac:dyDescent="0.35">
      <c r="A217" s="13"/>
      <c r="B217" s="26"/>
      <c r="C217" s="14"/>
      <c r="D217" s="9"/>
      <c r="E217" s="109"/>
      <c r="F217" s="10"/>
      <c r="G217" s="114"/>
    </row>
    <row r="218" spans="1:7" ht="18.5" x14ac:dyDescent="0.35">
      <c r="A218" s="13" t="s">
        <v>401</v>
      </c>
      <c r="B218" s="26" t="s">
        <v>396</v>
      </c>
      <c r="C218" s="14" t="s">
        <v>397</v>
      </c>
      <c r="D218" s="9" t="s">
        <v>727</v>
      </c>
      <c r="E218" s="109">
        <v>160.9</v>
      </c>
      <c r="F218" s="15"/>
      <c r="G218" s="114"/>
    </row>
    <row r="219" spans="1:7" x14ac:dyDescent="0.35">
      <c r="A219" s="13"/>
      <c r="B219" s="26"/>
      <c r="C219" s="14"/>
      <c r="D219" s="9"/>
      <c r="E219" s="109"/>
      <c r="F219" s="10"/>
      <c r="G219" s="114"/>
    </row>
    <row r="220" spans="1:7" ht="18.5" x14ac:dyDescent="0.35">
      <c r="A220" s="13" t="s">
        <v>402</v>
      </c>
      <c r="B220" s="26" t="s">
        <v>398</v>
      </c>
      <c r="C220" s="14" t="s">
        <v>399</v>
      </c>
      <c r="D220" s="9" t="s">
        <v>727</v>
      </c>
      <c r="E220" s="109">
        <v>48.27</v>
      </c>
      <c r="F220" s="15"/>
      <c r="G220" s="114"/>
    </row>
    <row r="221" spans="1:7" x14ac:dyDescent="0.35">
      <c r="A221" s="13"/>
      <c r="B221" s="26"/>
      <c r="C221" s="14"/>
      <c r="D221" s="9"/>
      <c r="E221" s="109"/>
      <c r="F221" s="10"/>
      <c r="G221" s="114"/>
    </row>
    <row r="222" spans="1:7" x14ac:dyDescent="0.35">
      <c r="A222" s="13"/>
      <c r="B222" s="14"/>
      <c r="C222" s="14"/>
      <c r="D222" s="9"/>
      <c r="E222" s="137"/>
      <c r="F222" s="138"/>
      <c r="G222" s="139"/>
    </row>
    <row r="223" spans="1:7" ht="16" thickBot="1" x14ac:dyDescent="0.4">
      <c r="A223" s="29" t="s">
        <v>134</v>
      </c>
      <c r="B223" s="31"/>
      <c r="C223" s="31"/>
      <c r="D223" s="30"/>
      <c r="E223" s="30"/>
      <c r="F223" s="116"/>
      <c r="G223" s="33"/>
    </row>
    <row r="224" spans="1:7" ht="16" thickTop="1" x14ac:dyDescent="0.35">
      <c r="A224" s="56"/>
      <c r="B224" s="66"/>
      <c r="C224" s="66"/>
      <c r="E224" s="71"/>
      <c r="F224" s="71"/>
      <c r="G224" s="61"/>
    </row>
    <row r="225" spans="1:7" x14ac:dyDescent="0.35">
      <c r="A225" s="62" t="s">
        <v>286</v>
      </c>
      <c r="B225" s="66"/>
      <c r="C225" s="66"/>
      <c r="E225" s="71"/>
      <c r="F225" s="71"/>
      <c r="G225" s="61"/>
    </row>
    <row r="226" spans="1:7" x14ac:dyDescent="0.35">
      <c r="A226" s="56" t="s">
        <v>331</v>
      </c>
      <c r="B226" s="66"/>
      <c r="C226" s="66"/>
      <c r="E226" s="67" t="s">
        <v>723</v>
      </c>
      <c r="F226" s="67"/>
      <c r="G226" s="68"/>
    </row>
    <row r="227" spans="1:7" x14ac:dyDescent="0.35">
      <c r="A227" s="69" t="s">
        <v>608</v>
      </c>
      <c r="B227" s="66"/>
      <c r="C227" s="66"/>
      <c r="E227" s="70" t="s">
        <v>403</v>
      </c>
      <c r="F227" s="71"/>
      <c r="G227" s="61"/>
    </row>
    <row r="228" spans="1:7" ht="16" thickBot="1" x14ac:dyDescent="0.4">
      <c r="A228" s="56"/>
      <c r="F228" s="65"/>
      <c r="G228" s="61"/>
    </row>
    <row r="229" spans="1:7" ht="16" thickTop="1" x14ac:dyDescent="0.35">
      <c r="A229" s="122" t="s">
        <v>4</v>
      </c>
      <c r="B229" s="73" t="s">
        <v>5</v>
      </c>
      <c r="C229" s="73" t="s">
        <v>1</v>
      </c>
      <c r="D229" s="73" t="s">
        <v>6</v>
      </c>
      <c r="E229" s="73" t="s">
        <v>7</v>
      </c>
      <c r="F229" s="74" t="s">
        <v>8</v>
      </c>
      <c r="G229" s="123" t="s">
        <v>9</v>
      </c>
    </row>
    <row r="230" spans="1:7" x14ac:dyDescent="0.35">
      <c r="A230" s="2" t="s">
        <v>10</v>
      </c>
      <c r="B230" s="3" t="s">
        <v>11</v>
      </c>
      <c r="C230" s="3"/>
      <c r="D230" s="3"/>
      <c r="E230" s="3"/>
      <c r="F230" s="77" t="s">
        <v>12</v>
      </c>
      <c r="G230" s="124" t="s">
        <v>12</v>
      </c>
    </row>
    <row r="231" spans="1:7" x14ac:dyDescent="0.35">
      <c r="A231" s="125"/>
      <c r="B231" s="126"/>
      <c r="C231" s="126"/>
      <c r="D231" s="126"/>
      <c r="E231" s="128"/>
      <c r="F231" s="129"/>
      <c r="G231" s="130"/>
    </row>
    <row r="232" spans="1:7" ht="31" x14ac:dyDescent="0.35">
      <c r="A232" s="6">
        <v>4</v>
      </c>
      <c r="B232" s="8" t="s">
        <v>176</v>
      </c>
      <c r="C232" s="8" t="s">
        <v>403</v>
      </c>
      <c r="D232" s="14"/>
      <c r="E232" s="109"/>
      <c r="F232" s="131"/>
      <c r="G232" s="132"/>
    </row>
    <row r="233" spans="1:7" x14ac:dyDescent="0.35">
      <c r="A233" s="13"/>
      <c r="B233" s="14"/>
      <c r="C233" s="14"/>
      <c r="D233" s="14"/>
      <c r="E233" s="109"/>
      <c r="F233" s="15"/>
      <c r="G233" s="114"/>
    </row>
    <row r="234" spans="1:7" x14ac:dyDescent="0.35">
      <c r="A234" s="13">
        <v>4.0999999999999996</v>
      </c>
      <c r="B234" s="14" t="s">
        <v>104</v>
      </c>
      <c r="C234" s="8" t="s">
        <v>164</v>
      </c>
      <c r="D234" s="14"/>
      <c r="E234" s="109"/>
      <c r="F234" s="15"/>
      <c r="G234" s="114"/>
    </row>
    <row r="235" spans="1:7" x14ac:dyDescent="0.35">
      <c r="A235" s="13"/>
      <c r="B235" s="14"/>
      <c r="C235" s="14"/>
      <c r="D235" s="9"/>
      <c r="E235" s="109"/>
      <c r="F235" s="15"/>
      <c r="G235" s="114"/>
    </row>
    <row r="236" spans="1:7" x14ac:dyDescent="0.35">
      <c r="A236" s="13" t="s">
        <v>404</v>
      </c>
      <c r="B236" s="14" t="s">
        <v>159</v>
      </c>
      <c r="C236" s="14" t="s">
        <v>165</v>
      </c>
      <c r="D236" s="9" t="s">
        <v>127</v>
      </c>
      <c r="E236" s="109" t="e">
        <f>#REF!*#REF!*#REF!</f>
        <v>#REF!</v>
      </c>
      <c r="F236" s="15"/>
      <c r="G236" s="114"/>
    </row>
    <row r="237" spans="1:7" x14ac:dyDescent="0.35">
      <c r="A237" s="13"/>
      <c r="B237" s="14"/>
      <c r="C237" s="14"/>
      <c r="D237" s="9"/>
      <c r="E237" s="109"/>
      <c r="F237" s="15"/>
      <c r="G237" s="114"/>
    </row>
    <row r="238" spans="1:7" x14ac:dyDescent="0.35">
      <c r="A238" s="13" t="s">
        <v>405</v>
      </c>
      <c r="B238" s="14" t="s">
        <v>160</v>
      </c>
      <c r="C238" s="14" t="s">
        <v>166</v>
      </c>
      <c r="D238" s="9" t="s">
        <v>127</v>
      </c>
      <c r="E238" s="109" t="e">
        <f>#REF!*#REF!*#REF!</f>
        <v>#REF!</v>
      </c>
      <c r="F238" s="15"/>
      <c r="G238" s="114"/>
    </row>
    <row r="239" spans="1:7" x14ac:dyDescent="0.35">
      <c r="A239" s="13"/>
      <c r="B239" s="14"/>
      <c r="C239" s="14"/>
      <c r="D239" s="9"/>
      <c r="E239" s="109"/>
      <c r="F239" s="15"/>
      <c r="G239" s="114"/>
    </row>
    <row r="240" spans="1:7" x14ac:dyDescent="0.35">
      <c r="A240" s="13">
        <v>4.2</v>
      </c>
      <c r="B240" s="14" t="s">
        <v>161</v>
      </c>
      <c r="C240" s="8" t="s">
        <v>167</v>
      </c>
      <c r="D240" s="9"/>
      <c r="E240" s="109"/>
      <c r="F240" s="15"/>
      <c r="G240" s="114"/>
    </row>
    <row r="241" spans="1:7" x14ac:dyDescent="0.35">
      <c r="A241" s="13"/>
      <c r="B241" s="14"/>
      <c r="C241" s="14"/>
      <c r="D241" s="9"/>
      <c r="E241" s="109"/>
      <c r="F241" s="15"/>
      <c r="G241" s="114"/>
    </row>
    <row r="242" spans="1:7" x14ac:dyDescent="0.35">
      <c r="A242" s="13" t="s">
        <v>406</v>
      </c>
      <c r="B242" s="14" t="s">
        <v>168</v>
      </c>
      <c r="C242" s="16" t="s">
        <v>181</v>
      </c>
      <c r="D242" s="9"/>
      <c r="E242" s="109"/>
      <c r="F242" s="15"/>
      <c r="G242" s="114"/>
    </row>
    <row r="243" spans="1:7" x14ac:dyDescent="0.35">
      <c r="A243" s="13"/>
      <c r="B243" s="14"/>
      <c r="C243" s="14"/>
      <c r="D243" s="9"/>
      <c r="E243" s="109"/>
      <c r="F243" s="15"/>
      <c r="G243" s="114"/>
    </row>
    <row r="244" spans="1:7" x14ac:dyDescent="0.35">
      <c r="A244" s="13" t="s">
        <v>407</v>
      </c>
      <c r="B244" s="14" t="s">
        <v>169</v>
      </c>
      <c r="C244" s="14" t="s">
        <v>165</v>
      </c>
      <c r="D244" s="9" t="s">
        <v>127</v>
      </c>
      <c r="E244" s="109" t="e">
        <f>#REF!*#REF!*#REF!</f>
        <v>#REF!</v>
      </c>
      <c r="F244" s="15"/>
      <c r="G244" s="114"/>
    </row>
    <row r="245" spans="1:7" x14ac:dyDescent="0.35">
      <c r="A245" s="13"/>
      <c r="B245" s="14"/>
      <c r="C245" s="14"/>
      <c r="D245" s="9"/>
      <c r="E245" s="109"/>
      <c r="F245" s="15"/>
      <c r="G245" s="114"/>
    </row>
    <row r="246" spans="1:7" x14ac:dyDescent="0.35">
      <c r="A246" s="13" t="s">
        <v>408</v>
      </c>
      <c r="B246" s="14" t="s">
        <v>170</v>
      </c>
      <c r="C246" s="14" t="s">
        <v>166</v>
      </c>
      <c r="D246" s="9" t="s">
        <v>127</v>
      </c>
      <c r="E246" s="109" t="e">
        <f>#REF!*#REF!*#REF!</f>
        <v>#REF!</v>
      </c>
      <c r="F246" s="15"/>
      <c r="G246" s="114"/>
    </row>
    <row r="247" spans="1:7" x14ac:dyDescent="0.35">
      <c r="A247" s="13"/>
      <c r="B247" s="14"/>
      <c r="C247" s="14"/>
      <c r="D247" s="9"/>
      <c r="E247" s="109"/>
      <c r="F247" s="15"/>
      <c r="G247" s="114"/>
    </row>
    <row r="248" spans="1:7" x14ac:dyDescent="0.35">
      <c r="A248" s="13" t="s">
        <v>409</v>
      </c>
      <c r="B248" s="14" t="s">
        <v>171</v>
      </c>
      <c r="C248" s="16" t="s">
        <v>172</v>
      </c>
      <c r="D248" s="9"/>
      <c r="E248" s="109"/>
      <c r="F248" s="15"/>
      <c r="G248" s="114"/>
    </row>
    <row r="249" spans="1:7" x14ac:dyDescent="0.35">
      <c r="A249" s="13"/>
      <c r="B249" s="14"/>
      <c r="C249" s="14"/>
      <c r="D249" s="9"/>
      <c r="E249" s="109"/>
      <c r="F249" s="15"/>
      <c r="G249" s="114"/>
    </row>
    <row r="250" spans="1:7" x14ac:dyDescent="0.35">
      <c r="A250" s="13" t="s">
        <v>410</v>
      </c>
      <c r="B250" s="14" t="s">
        <v>173</v>
      </c>
      <c r="C250" s="14" t="s">
        <v>165</v>
      </c>
      <c r="D250" s="9" t="s">
        <v>127</v>
      </c>
      <c r="E250" s="109" t="e">
        <f>#REF!*#REF!*#REF!</f>
        <v>#REF!</v>
      </c>
      <c r="F250" s="15"/>
      <c r="G250" s="114"/>
    </row>
    <row r="251" spans="1:7" x14ac:dyDescent="0.35">
      <c r="A251" s="13"/>
      <c r="B251" s="14"/>
      <c r="C251" s="14"/>
      <c r="D251" s="9"/>
      <c r="E251" s="109"/>
      <c r="F251" s="15"/>
      <c r="G251" s="114"/>
    </row>
    <row r="252" spans="1:7" x14ac:dyDescent="0.35">
      <c r="A252" s="13" t="s">
        <v>411</v>
      </c>
      <c r="B252" s="14" t="s">
        <v>174</v>
      </c>
      <c r="C252" s="14" t="s">
        <v>166</v>
      </c>
      <c r="D252" s="9" t="s">
        <v>127</v>
      </c>
      <c r="E252" s="109" t="e">
        <f>#REF!*#REF!*#REF!</f>
        <v>#REF!</v>
      </c>
      <c r="F252" s="15"/>
      <c r="G252" s="114"/>
    </row>
    <row r="253" spans="1:7" x14ac:dyDescent="0.35">
      <c r="A253" s="13"/>
      <c r="B253" s="14"/>
      <c r="C253" s="14"/>
      <c r="D253" s="9"/>
      <c r="E253" s="109"/>
      <c r="F253" s="15"/>
      <c r="G253" s="114"/>
    </row>
    <row r="254" spans="1:7" x14ac:dyDescent="0.35">
      <c r="A254" s="13" t="s">
        <v>412</v>
      </c>
      <c r="B254" s="14"/>
      <c r="C254" s="14" t="s">
        <v>175</v>
      </c>
      <c r="D254" s="9" t="s">
        <v>127</v>
      </c>
      <c r="E254" s="109" t="e">
        <f>#REF!*#REF!*#REF!</f>
        <v>#REF!</v>
      </c>
      <c r="F254" s="15"/>
      <c r="G254" s="114"/>
    </row>
    <row r="255" spans="1:7" x14ac:dyDescent="0.35">
      <c r="A255" s="13"/>
      <c r="B255" s="14"/>
      <c r="C255" s="14"/>
      <c r="D255" s="9"/>
      <c r="E255" s="109"/>
      <c r="F255" s="15"/>
      <c r="G255" s="114"/>
    </row>
    <row r="256" spans="1:7" ht="31" x14ac:dyDescent="0.35">
      <c r="A256" s="13" t="s">
        <v>413</v>
      </c>
      <c r="B256" s="14"/>
      <c r="C256" s="14" t="s">
        <v>184</v>
      </c>
      <c r="D256" s="9" t="s">
        <v>107</v>
      </c>
      <c r="E256" s="109">
        <v>20</v>
      </c>
      <c r="F256" s="15"/>
      <c r="G256" s="114"/>
    </row>
    <row r="257" spans="1:7" x14ac:dyDescent="0.35">
      <c r="A257" s="13"/>
      <c r="B257" s="14"/>
      <c r="C257" s="14"/>
      <c r="D257" s="9"/>
      <c r="E257" s="109"/>
      <c r="F257" s="15"/>
      <c r="G257" s="114"/>
    </row>
    <row r="258" spans="1:7" x14ac:dyDescent="0.35">
      <c r="A258" s="13" t="s">
        <v>414</v>
      </c>
      <c r="B258" s="140" t="s">
        <v>162</v>
      </c>
      <c r="C258" s="16" t="s">
        <v>185</v>
      </c>
      <c r="D258" s="141"/>
      <c r="E258" s="142"/>
      <c r="F258" s="143"/>
      <c r="G258" s="114"/>
    </row>
    <row r="259" spans="1:7" x14ac:dyDescent="0.35">
      <c r="A259" s="13"/>
      <c r="B259" s="140"/>
      <c r="C259" s="144"/>
      <c r="D259" s="141"/>
      <c r="E259" s="142"/>
      <c r="F259" s="143"/>
      <c r="G259" s="114"/>
    </row>
    <row r="260" spans="1:7" x14ac:dyDescent="0.35">
      <c r="A260" s="13" t="s">
        <v>415</v>
      </c>
      <c r="B260" s="140"/>
      <c r="C260" s="140" t="s">
        <v>186</v>
      </c>
      <c r="D260" s="141" t="s">
        <v>127</v>
      </c>
      <c r="E260" s="142">
        <v>15</v>
      </c>
      <c r="F260" s="15"/>
      <c r="G260" s="114"/>
    </row>
    <row r="261" spans="1:7" x14ac:dyDescent="0.35">
      <c r="A261" s="13"/>
      <c r="B261" s="14"/>
      <c r="C261" s="14"/>
      <c r="D261" s="9"/>
      <c r="E261" s="137"/>
      <c r="F261" s="138"/>
      <c r="G261" s="139"/>
    </row>
    <row r="262" spans="1:7" ht="16" thickBot="1" x14ac:dyDescent="0.4">
      <c r="A262" s="29" t="s">
        <v>158</v>
      </c>
      <c r="B262" s="31"/>
      <c r="C262" s="31"/>
      <c r="D262" s="30"/>
      <c r="E262" s="30"/>
      <c r="F262" s="116"/>
      <c r="G262" s="33"/>
    </row>
    <row r="263" spans="1:7" ht="16" thickTop="1" x14ac:dyDescent="0.35">
      <c r="A263" s="56"/>
      <c r="B263" s="66"/>
      <c r="C263" s="66"/>
      <c r="E263" s="71"/>
      <c r="F263" s="71"/>
      <c r="G263" s="61"/>
    </row>
    <row r="264" spans="1:7" x14ac:dyDescent="0.35">
      <c r="A264" s="62" t="s">
        <v>286</v>
      </c>
      <c r="B264" s="66"/>
      <c r="C264" s="66"/>
      <c r="D264" s="66"/>
      <c r="E264" s="71"/>
      <c r="F264" s="71"/>
      <c r="G264" s="61"/>
    </row>
    <row r="265" spans="1:7" x14ac:dyDescent="0.35">
      <c r="A265" s="56" t="s">
        <v>331</v>
      </c>
      <c r="B265" s="66"/>
      <c r="C265" s="66"/>
      <c r="E265" s="67" t="s">
        <v>723</v>
      </c>
      <c r="F265" s="67"/>
      <c r="G265" s="68"/>
    </row>
    <row r="266" spans="1:7" x14ac:dyDescent="0.35">
      <c r="A266" s="69" t="s">
        <v>608</v>
      </c>
      <c r="B266" s="66"/>
      <c r="C266" s="66"/>
      <c r="E266" s="70" t="s">
        <v>417</v>
      </c>
      <c r="F266" s="71"/>
      <c r="G266" s="61"/>
    </row>
    <row r="267" spans="1:7" ht="16" thickBot="1" x14ac:dyDescent="0.4">
      <c r="A267" s="56"/>
      <c r="G267" s="146"/>
    </row>
    <row r="268" spans="1:7" ht="16" thickTop="1" x14ac:dyDescent="0.35">
      <c r="A268" s="122" t="s">
        <v>4</v>
      </c>
      <c r="B268" s="73" t="s">
        <v>5</v>
      </c>
      <c r="C268" s="73" t="s">
        <v>1</v>
      </c>
      <c r="D268" s="73" t="s">
        <v>6</v>
      </c>
      <c r="E268" s="73" t="s">
        <v>7</v>
      </c>
      <c r="F268" s="147" t="s">
        <v>8</v>
      </c>
      <c r="G268" s="75" t="s">
        <v>9</v>
      </c>
    </row>
    <row r="269" spans="1:7" x14ac:dyDescent="0.35">
      <c r="A269" s="2" t="s">
        <v>10</v>
      </c>
      <c r="B269" s="3" t="s">
        <v>11</v>
      </c>
      <c r="C269" s="3"/>
      <c r="D269" s="3"/>
      <c r="E269" s="3"/>
      <c r="F269" s="4" t="s">
        <v>12</v>
      </c>
      <c r="G269" s="5" t="s">
        <v>12</v>
      </c>
    </row>
    <row r="270" spans="1:7" ht="31" x14ac:dyDescent="0.35">
      <c r="A270" s="6">
        <v>5</v>
      </c>
      <c r="B270" s="8" t="s">
        <v>263</v>
      </c>
      <c r="C270" s="8" t="s">
        <v>416</v>
      </c>
      <c r="D270" s="9"/>
      <c r="E270" s="109"/>
      <c r="F270" s="15"/>
      <c r="G270" s="114"/>
    </row>
    <row r="271" spans="1:7" ht="31" x14ac:dyDescent="0.35">
      <c r="A271" s="6">
        <v>5.0999999999999996</v>
      </c>
      <c r="B271" s="8" t="s">
        <v>263</v>
      </c>
      <c r="C271" s="8" t="s">
        <v>701</v>
      </c>
      <c r="D271" s="9"/>
      <c r="E271" s="109"/>
      <c r="F271" s="131"/>
      <c r="G271" s="132"/>
    </row>
    <row r="272" spans="1:7" x14ac:dyDescent="0.35">
      <c r="A272" s="13"/>
      <c r="B272" s="14"/>
      <c r="C272" s="14"/>
      <c r="D272" s="9"/>
      <c r="E272" s="9"/>
      <c r="F272" s="10"/>
      <c r="G272" s="11"/>
    </row>
    <row r="273" spans="1:7" ht="31" x14ac:dyDescent="0.35">
      <c r="A273" s="13" t="s">
        <v>163</v>
      </c>
      <c r="B273" s="14" t="s">
        <v>104</v>
      </c>
      <c r="C273" s="14" t="s">
        <v>702</v>
      </c>
      <c r="D273" s="9"/>
      <c r="E273" s="109"/>
      <c r="F273" s="131"/>
      <c r="G273" s="132"/>
    </row>
    <row r="274" spans="1:7" x14ac:dyDescent="0.35">
      <c r="A274" s="13"/>
      <c r="B274" s="14"/>
      <c r="C274" s="14"/>
      <c r="D274" s="9"/>
      <c r="E274" s="9"/>
      <c r="F274" s="10"/>
      <c r="G274" s="11"/>
    </row>
    <row r="275" spans="1:7" x14ac:dyDescent="0.35">
      <c r="A275" s="13" t="s">
        <v>418</v>
      </c>
      <c r="B275" s="14"/>
      <c r="C275" s="14" t="s">
        <v>703</v>
      </c>
      <c r="D275" s="9" t="s">
        <v>114</v>
      </c>
      <c r="E275" s="109">
        <v>6180</v>
      </c>
      <c r="F275" s="15"/>
      <c r="G275" s="114"/>
    </row>
    <row r="276" spans="1:7" x14ac:dyDescent="0.35">
      <c r="A276" s="13"/>
      <c r="B276" s="14"/>
      <c r="C276" s="14"/>
      <c r="D276" s="9"/>
      <c r="E276" s="109"/>
      <c r="F276" s="15"/>
      <c r="G276" s="114"/>
    </row>
    <row r="277" spans="1:7" x14ac:dyDescent="0.35">
      <c r="A277" s="13" t="s">
        <v>516</v>
      </c>
      <c r="B277" s="14"/>
      <c r="C277" s="14" t="s">
        <v>704</v>
      </c>
      <c r="D277" s="9" t="s">
        <v>114</v>
      </c>
      <c r="E277" s="109">
        <v>0</v>
      </c>
      <c r="F277" s="15"/>
      <c r="G277" s="114"/>
    </row>
    <row r="278" spans="1:7" x14ac:dyDescent="0.35">
      <c r="A278" s="13"/>
      <c r="B278" s="14"/>
      <c r="C278" s="14"/>
      <c r="D278" s="9"/>
      <c r="E278" s="109"/>
      <c r="F278" s="15"/>
      <c r="G278" s="114"/>
    </row>
    <row r="279" spans="1:7" ht="46.5" x14ac:dyDescent="0.35">
      <c r="A279" s="13" t="s">
        <v>648</v>
      </c>
      <c r="B279" s="14" t="s">
        <v>161</v>
      </c>
      <c r="C279" s="14" t="s">
        <v>649</v>
      </c>
      <c r="D279" s="9"/>
      <c r="E279" s="109"/>
      <c r="F279" s="15"/>
      <c r="G279" s="114"/>
    </row>
    <row r="280" spans="1:7" x14ac:dyDescent="0.35">
      <c r="A280" s="13"/>
      <c r="B280" s="14"/>
      <c r="C280" s="14"/>
      <c r="D280" s="9"/>
      <c r="E280" s="109"/>
      <c r="F280" s="15"/>
      <c r="G280" s="114"/>
    </row>
    <row r="281" spans="1:7" x14ac:dyDescent="0.35">
      <c r="A281" s="13" t="s">
        <v>650</v>
      </c>
      <c r="B281" s="14"/>
      <c r="C281" s="8" t="s">
        <v>705</v>
      </c>
      <c r="D281" s="9"/>
      <c r="E281" s="109"/>
      <c r="F281" s="15"/>
      <c r="G281" s="114"/>
    </row>
    <row r="282" spans="1:7" x14ac:dyDescent="0.35">
      <c r="A282" s="13"/>
      <c r="B282" s="14"/>
      <c r="C282" s="8"/>
      <c r="D282" s="9"/>
      <c r="E282" s="109"/>
      <c r="F282" s="15"/>
      <c r="G282" s="114"/>
    </row>
    <row r="283" spans="1:7" ht="16" x14ac:dyDescent="0.35">
      <c r="A283" s="13" t="s">
        <v>651</v>
      </c>
      <c r="B283" s="14"/>
      <c r="C283" s="14" t="s">
        <v>728</v>
      </c>
      <c r="D283" s="9" t="s">
        <v>113</v>
      </c>
      <c r="E283" s="109">
        <v>40</v>
      </c>
      <c r="F283" s="15"/>
      <c r="G283" s="114"/>
    </row>
    <row r="284" spans="1:7" x14ac:dyDescent="0.35">
      <c r="A284" s="13"/>
      <c r="B284" s="14"/>
      <c r="C284" s="14"/>
      <c r="D284" s="9"/>
      <c r="E284" s="109"/>
      <c r="F284" s="15"/>
      <c r="G284" s="114"/>
    </row>
    <row r="285" spans="1:7" ht="16" x14ac:dyDescent="0.35">
      <c r="A285" s="13" t="s">
        <v>652</v>
      </c>
      <c r="B285" s="14"/>
      <c r="C285" s="14" t="s">
        <v>729</v>
      </c>
      <c r="D285" s="9" t="s">
        <v>113</v>
      </c>
      <c r="E285" s="109">
        <v>50</v>
      </c>
      <c r="F285" s="15"/>
      <c r="G285" s="114"/>
    </row>
    <row r="286" spans="1:7" x14ac:dyDescent="0.35">
      <c r="A286" s="13"/>
      <c r="B286" s="14"/>
      <c r="C286" s="14"/>
      <c r="D286" s="9"/>
      <c r="E286" s="109"/>
      <c r="F286" s="15"/>
      <c r="G286" s="114"/>
    </row>
    <row r="287" spans="1:7" ht="16" x14ac:dyDescent="0.35">
      <c r="A287" s="13" t="s">
        <v>653</v>
      </c>
      <c r="B287" s="14"/>
      <c r="C287" s="14" t="s">
        <v>730</v>
      </c>
      <c r="D287" s="9" t="s">
        <v>113</v>
      </c>
      <c r="E287" s="109">
        <v>25</v>
      </c>
      <c r="F287" s="15"/>
      <c r="G287" s="114"/>
    </row>
    <row r="288" spans="1:7" x14ac:dyDescent="0.35">
      <c r="A288" s="13"/>
      <c r="B288" s="14"/>
      <c r="C288" s="14"/>
      <c r="D288" s="9"/>
      <c r="E288" s="109"/>
      <c r="F288" s="15"/>
      <c r="G288" s="114"/>
    </row>
    <row r="289" spans="1:7" ht="16" x14ac:dyDescent="0.35">
      <c r="A289" s="13" t="s">
        <v>654</v>
      </c>
      <c r="B289" s="14"/>
      <c r="C289" s="14" t="s">
        <v>731</v>
      </c>
      <c r="D289" s="9" t="s">
        <v>113</v>
      </c>
      <c r="E289" s="109">
        <v>110</v>
      </c>
      <c r="F289" s="15"/>
      <c r="G289" s="114"/>
    </row>
    <row r="290" spans="1:7" x14ac:dyDescent="0.35">
      <c r="A290" s="13"/>
      <c r="B290" s="14"/>
      <c r="C290" s="27"/>
      <c r="D290" s="9"/>
      <c r="E290" s="109"/>
      <c r="F290" s="10"/>
      <c r="G290" s="11"/>
    </row>
    <row r="291" spans="1:7" x14ac:dyDescent="0.35">
      <c r="A291" s="13" t="s">
        <v>655</v>
      </c>
      <c r="B291" s="14"/>
      <c r="C291" s="52" t="s">
        <v>706</v>
      </c>
      <c r="D291" s="9"/>
      <c r="E291" s="109"/>
      <c r="F291" s="10"/>
      <c r="G291" s="11"/>
    </row>
    <row r="292" spans="1:7" x14ac:dyDescent="0.35">
      <c r="A292" s="13"/>
      <c r="B292" s="14"/>
      <c r="C292" s="52"/>
      <c r="D292" s="9"/>
      <c r="E292" s="109"/>
      <c r="F292" s="10"/>
      <c r="G292" s="11"/>
    </row>
    <row r="293" spans="1:7" x14ac:dyDescent="0.35">
      <c r="A293" s="13" t="s">
        <v>656</v>
      </c>
      <c r="B293" s="14"/>
      <c r="C293" s="27" t="s">
        <v>519</v>
      </c>
      <c r="D293" s="9" t="s">
        <v>113</v>
      </c>
      <c r="E293" s="109">
        <v>6</v>
      </c>
      <c r="F293" s="15"/>
      <c r="G293" s="114"/>
    </row>
    <row r="294" spans="1:7" x14ac:dyDescent="0.35">
      <c r="A294" s="13"/>
      <c r="B294" s="14"/>
      <c r="C294" s="27"/>
      <c r="D294" s="9"/>
      <c r="E294" s="50"/>
      <c r="F294" s="10"/>
      <c r="G294" s="11"/>
    </row>
    <row r="295" spans="1:7" ht="31" x14ac:dyDescent="0.35">
      <c r="A295" s="13" t="s">
        <v>657</v>
      </c>
      <c r="B295" s="14" t="s">
        <v>162</v>
      </c>
      <c r="C295" s="148" t="s">
        <v>658</v>
      </c>
      <c r="D295" s="50"/>
      <c r="E295" s="50"/>
      <c r="F295" s="10"/>
      <c r="G295" s="11"/>
    </row>
    <row r="296" spans="1:7" x14ac:dyDescent="0.35">
      <c r="A296" s="13"/>
      <c r="B296" s="14"/>
      <c r="C296" s="148"/>
      <c r="D296" s="50"/>
      <c r="E296" s="50"/>
      <c r="F296" s="10"/>
      <c r="G296" s="11"/>
    </row>
    <row r="297" spans="1:7" x14ac:dyDescent="0.35">
      <c r="A297" s="13" t="s">
        <v>659</v>
      </c>
      <c r="B297" s="14"/>
      <c r="C297" s="149" t="s">
        <v>713</v>
      </c>
      <c r="D297" s="9" t="s">
        <v>113</v>
      </c>
      <c r="E297" s="109">
        <v>2</v>
      </c>
      <c r="F297" s="15"/>
      <c r="G297" s="114"/>
    </row>
    <row r="298" spans="1:7" x14ac:dyDescent="0.35">
      <c r="A298" s="150"/>
      <c r="B298" s="14"/>
      <c r="C298" s="149"/>
      <c r="D298" s="9"/>
      <c r="E298" s="109"/>
      <c r="F298" s="15"/>
      <c r="G298" s="114"/>
    </row>
    <row r="299" spans="1:7" x14ac:dyDescent="0.35">
      <c r="A299" s="13" t="s">
        <v>660</v>
      </c>
      <c r="B299" s="14"/>
      <c r="C299" s="149" t="s">
        <v>714</v>
      </c>
      <c r="D299" s="9" t="s">
        <v>113</v>
      </c>
      <c r="E299" s="109">
        <v>2</v>
      </c>
      <c r="F299" s="15"/>
      <c r="G299" s="114"/>
    </row>
    <row r="300" spans="1:7" x14ac:dyDescent="0.35">
      <c r="A300" s="150"/>
      <c r="B300" s="14"/>
      <c r="C300" s="149"/>
      <c r="D300" s="9"/>
      <c r="E300" s="109"/>
      <c r="F300" s="15"/>
      <c r="G300" s="114"/>
    </row>
    <row r="301" spans="1:7" x14ac:dyDescent="0.35">
      <c r="A301" s="13" t="s">
        <v>661</v>
      </c>
      <c r="B301" s="14"/>
      <c r="C301" s="149" t="s">
        <v>715</v>
      </c>
      <c r="D301" s="9" t="s">
        <v>113</v>
      </c>
      <c r="E301" s="109">
        <v>5</v>
      </c>
      <c r="F301" s="15"/>
      <c r="G301" s="114"/>
    </row>
    <row r="302" spans="1:7" x14ac:dyDescent="0.35">
      <c r="A302" s="150"/>
      <c r="B302" s="14"/>
      <c r="C302" s="149"/>
      <c r="D302" s="9"/>
      <c r="E302" s="109"/>
      <c r="F302" s="15"/>
      <c r="G302" s="114"/>
    </row>
    <row r="303" spans="1:7" x14ac:dyDescent="0.35">
      <c r="A303" s="13" t="s">
        <v>662</v>
      </c>
      <c r="B303" s="14"/>
      <c r="C303" s="149" t="s">
        <v>710</v>
      </c>
      <c r="D303" s="9" t="s">
        <v>113</v>
      </c>
      <c r="E303" s="109">
        <v>5</v>
      </c>
      <c r="F303" s="15"/>
      <c r="G303" s="114"/>
    </row>
    <row r="304" spans="1:7" x14ac:dyDescent="0.35">
      <c r="A304" s="150"/>
      <c r="B304" s="14"/>
      <c r="C304" s="149"/>
      <c r="D304" s="9"/>
      <c r="E304" s="109"/>
      <c r="F304" s="15"/>
      <c r="G304" s="114"/>
    </row>
    <row r="305" spans="1:7" x14ac:dyDescent="0.35">
      <c r="A305" s="13" t="s">
        <v>663</v>
      </c>
      <c r="B305" s="14"/>
      <c r="C305" s="149" t="s">
        <v>716</v>
      </c>
      <c r="D305" s="9" t="s">
        <v>113</v>
      </c>
      <c r="E305" s="109">
        <v>2</v>
      </c>
      <c r="F305" s="15"/>
      <c r="G305" s="114"/>
    </row>
    <row r="306" spans="1:7" x14ac:dyDescent="0.35">
      <c r="A306" s="150"/>
      <c r="B306" s="14"/>
      <c r="C306" s="149"/>
      <c r="D306" s="9"/>
      <c r="E306" s="109"/>
      <c r="F306" s="15"/>
      <c r="G306" s="114"/>
    </row>
    <row r="307" spans="1:7" x14ac:dyDescent="0.35">
      <c r="A307" s="13" t="s">
        <v>717</v>
      </c>
      <c r="B307" s="14"/>
      <c r="C307" s="149" t="s">
        <v>712</v>
      </c>
      <c r="D307" s="9" t="s">
        <v>113</v>
      </c>
      <c r="E307" s="109">
        <v>2</v>
      </c>
      <c r="F307" s="15"/>
      <c r="G307" s="114"/>
    </row>
    <row r="308" spans="1:7" x14ac:dyDescent="0.35">
      <c r="A308" s="150"/>
      <c r="B308" s="14"/>
      <c r="C308" s="149"/>
      <c r="D308" s="9"/>
      <c r="E308" s="109"/>
      <c r="F308" s="15"/>
      <c r="G308" s="114"/>
    </row>
    <row r="309" spans="1:7" x14ac:dyDescent="0.35">
      <c r="A309" s="13" t="s">
        <v>718</v>
      </c>
      <c r="B309" s="14"/>
      <c r="C309" s="149" t="s">
        <v>711</v>
      </c>
      <c r="D309" s="9" t="s">
        <v>113</v>
      </c>
      <c r="E309" s="109">
        <v>76</v>
      </c>
      <c r="F309" s="15"/>
      <c r="G309" s="114"/>
    </row>
    <row r="310" spans="1:7" x14ac:dyDescent="0.35">
      <c r="A310" s="150"/>
      <c r="B310" s="14"/>
      <c r="C310" s="149"/>
      <c r="D310" s="9"/>
      <c r="E310" s="109"/>
      <c r="F310" s="15"/>
      <c r="G310" s="114"/>
    </row>
    <row r="311" spans="1:7" x14ac:dyDescent="0.35">
      <c r="A311" s="13" t="s">
        <v>719</v>
      </c>
      <c r="B311" s="14"/>
      <c r="C311" s="149" t="s">
        <v>517</v>
      </c>
      <c r="D311" s="9" t="s">
        <v>113</v>
      </c>
      <c r="E311" s="109">
        <v>10</v>
      </c>
      <c r="F311" s="15"/>
      <c r="G311" s="114"/>
    </row>
    <row r="312" spans="1:7" x14ac:dyDescent="0.35">
      <c r="A312" s="150"/>
      <c r="B312" s="14"/>
      <c r="C312" s="27"/>
      <c r="D312" s="9"/>
      <c r="E312" s="109"/>
      <c r="F312" s="10"/>
      <c r="G312" s="11"/>
    </row>
    <row r="313" spans="1:7" x14ac:dyDescent="0.35">
      <c r="A313" s="13" t="s">
        <v>720</v>
      </c>
      <c r="B313" s="14"/>
      <c r="C313" s="149" t="s">
        <v>528</v>
      </c>
      <c r="D313" s="9" t="s">
        <v>113</v>
      </c>
      <c r="E313" s="109">
        <v>12</v>
      </c>
      <c r="F313" s="15"/>
      <c r="G313" s="114"/>
    </row>
    <row r="314" spans="1:7" x14ac:dyDescent="0.35">
      <c r="A314" s="150"/>
      <c r="B314" s="14"/>
      <c r="C314" s="27"/>
      <c r="D314" s="9"/>
      <c r="E314" s="109"/>
      <c r="F314" s="10"/>
      <c r="G314" s="11"/>
    </row>
    <row r="315" spans="1:7" x14ac:dyDescent="0.35">
      <c r="A315" s="13" t="s">
        <v>721</v>
      </c>
      <c r="B315" s="14"/>
      <c r="C315" s="149" t="s">
        <v>518</v>
      </c>
      <c r="D315" s="9" t="s">
        <v>113</v>
      </c>
      <c r="E315" s="109">
        <v>8</v>
      </c>
      <c r="F315" s="15"/>
      <c r="G315" s="114"/>
    </row>
    <row r="316" spans="1:7" x14ac:dyDescent="0.35">
      <c r="A316" s="150"/>
      <c r="B316" s="14"/>
      <c r="C316" s="151"/>
      <c r="D316" s="9"/>
      <c r="E316" s="9"/>
      <c r="F316" s="10"/>
      <c r="G316" s="11"/>
    </row>
    <row r="317" spans="1:7" x14ac:dyDescent="0.35">
      <c r="A317" s="13" t="s">
        <v>722</v>
      </c>
      <c r="B317" s="14"/>
      <c r="C317" s="149" t="s">
        <v>529</v>
      </c>
      <c r="D317" s="9" t="s">
        <v>113</v>
      </c>
      <c r="E317" s="109">
        <v>15</v>
      </c>
      <c r="F317" s="15"/>
      <c r="G317" s="114"/>
    </row>
    <row r="318" spans="1:7" x14ac:dyDescent="0.35">
      <c r="A318" s="13"/>
      <c r="B318" s="14"/>
      <c r="C318" s="149"/>
      <c r="D318" s="9"/>
      <c r="E318" s="109"/>
      <c r="F318" s="10"/>
      <c r="G318" s="11"/>
    </row>
    <row r="319" spans="1:7" ht="31" x14ac:dyDescent="0.35">
      <c r="A319" s="13" t="s">
        <v>664</v>
      </c>
      <c r="B319" s="14" t="s">
        <v>420</v>
      </c>
      <c r="C319" s="149" t="s">
        <v>688</v>
      </c>
      <c r="D319" s="9" t="s">
        <v>732</v>
      </c>
      <c r="E319" s="109">
        <v>11</v>
      </c>
      <c r="F319" s="15"/>
      <c r="G319" s="114"/>
    </row>
    <row r="320" spans="1:7" x14ac:dyDescent="0.35">
      <c r="A320" s="13"/>
      <c r="B320" s="14"/>
      <c r="C320" s="149"/>
      <c r="D320" s="9"/>
      <c r="E320" s="109"/>
      <c r="F320" s="10"/>
      <c r="G320" s="11"/>
    </row>
    <row r="321" spans="1:7" ht="31" x14ac:dyDescent="0.35">
      <c r="A321" s="13" t="s">
        <v>665</v>
      </c>
      <c r="B321" s="14" t="s">
        <v>419</v>
      </c>
      <c r="C321" s="149" t="s">
        <v>689</v>
      </c>
      <c r="D321" s="9" t="s">
        <v>113</v>
      </c>
      <c r="E321" s="109">
        <v>45</v>
      </c>
      <c r="F321" s="15"/>
      <c r="G321" s="114"/>
    </row>
    <row r="322" spans="1:7" x14ac:dyDescent="0.35">
      <c r="A322" s="13"/>
      <c r="B322" s="14"/>
      <c r="C322" s="149"/>
      <c r="D322" s="9"/>
      <c r="E322" s="109"/>
      <c r="F322" s="10"/>
      <c r="G322" s="11"/>
    </row>
    <row r="323" spans="1:7" ht="31" x14ac:dyDescent="0.35">
      <c r="A323" s="13" t="s">
        <v>666</v>
      </c>
      <c r="B323" s="14" t="s">
        <v>419</v>
      </c>
      <c r="C323" s="149" t="s">
        <v>690</v>
      </c>
      <c r="D323" s="9" t="s">
        <v>113</v>
      </c>
      <c r="E323" s="109">
        <v>50</v>
      </c>
      <c r="F323" s="15"/>
      <c r="G323" s="114"/>
    </row>
    <row r="324" spans="1:7" x14ac:dyDescent="0.35">
      <c r="A324" s="13"/>
      <c r="B324" s="14"/>
      <c r="C324" s="149"/>
      <c r="D324" s="9"/>
      <c r="E324" s="10"/>
      <c r="F324" s="10"/>
      <c r="G324" s="11"/>
    </row>
    <row r="325" spans="1:7" ht="16" thickBot="1" x14ac:dyDescent="0.4">
      <c r="A325" s="152" t="s">
        <v>49</v>
      </c>
      <c r="B325" s="153"/>
      <c r="C325" s="153"/>
      <c r="D325" s="154"/>
      <c r="E325" s="155"/>
      <c r="F325" s="156"/>
      <c r="G325" s="157"/>
    </row>
    <row r="326" spans="1:7" ht="16" thickTop="1" x14ac:dyDescent="0.35">
      <c r="A326" s="158" t="s">
        <v>50</v>
      </c>
      <c r="B326" s="159"/>
      <c r="C326" s="159"/>
      <c r="D326" s="160"/>
      <c r="E326" s="161"/>
      <c r="F326" s="162"/>
      <c r="G326" s="163"/>
    </row>
    <row r="327" spans="1:7" x14ac:dyDescent="0.35">
      <c r="A327" s="164"/>
      <c r="B327" s="165"/>
      <c r="C327" s="165"/>
      <c r="D327" s="166"/>
      <c r="E327" s="167"/>
      <c r="F327" s="168"/>
      <c r="G327" s="169"/>
    </row>
    <row r="328" spans="1:7" x14ac:dyDescent="0.35">
      <c r="A328" s="13">
        <v>5.2</v>
      </c>
      <c r="B328" s="14"/>
      <c r="C328" s="170" t="s">
        <v>697</v>
      </c>
      <c r="D328" s="50"/>
      <c r="E328" s="10"/>
      <c r="F328" s="10"/>
      <c r="G328" s="11"/>
    </row>
    <row r="329" spans="1:7" ht="46.5" x14ac:dyDescent="0.35">
      <c r="A329" s="13" t="s">
        <v>523</v>
      </c>
      <c r="B329" s="14"/>
      <c r="C329" s="112" t="s">
        <v>699</v>
      </c>
      <c r="D329" s="50"/>
      <c r="E329" s="109"/>
      <c r="F329" s="15"/>
      <c r="G329" s="114"/>
    </row>
    <row r="330" spans="1:7" x14ac:dyDescent="0.35">
      <c r="A330" s="13"/>
      <c r="B330" s="14"/>
      <c r="C330" s="112"/>
      <c r="D330" s="50"/>
      <c r="E330" s="10"/>
      <c r="F330" s="10"/>
      <c r="G330" s="11"/>
    </row>
    <row r="331" spans="1:7" x14ac:dyDescent="0.35">
      <c r="A331" s="13"/>
      <c r="B331" s="14"/>
      <c r="C331" s="112" t="s">
        <v>694</v>
      </c>
      <c r="D331" s="9" t="s">
        <v>113</v>
      </c>
      <c r="E331" s="109">
        <v>3</v>
      </c>
      <c r="F331" s="10"/>
      <c r="G331" s="11"/>
    </row>
    <row r="332" spans="1:7" x14ac:dyDescent="0.35">
      <c r="A332" s="13"/>
      <c r="B332" s="14"/>
      <c r="C332" s="112" t="s">
        <v>696</v>
      </c>
      <c r="D332" s="9" t="s">
        <v>113</v>
      </c>
      <c r="E332" s="109">
        <v>2</v>
      </c>
      <c r="F332" s="10"/>
      <c r="G332" s="11"/>
    </row>
    <row r="333" spans="1:7" x14ac:dyDescent="0.35">
      <c r="A333" s="13"/>
      <c r="B333" s="14"/>
      <c r="C333" s="112" t="s">
        <v>693</v>
      </c>
      <c r="D333" s="9" t="s">
        <v>113</v>
      </c>
      <c r="E333" s="109">
        <v>3</v>
      </c>
      <c r="F333" s="10"/>
      <c r="G333" s="11"/>
    </row>
    <row r="334" spans="1:7" x14ac:dyDescent="0.35">
      <c r="A334" s="13"/>
      <c r="B334" s="14"/>
      <c r="C334" s="112" t="s">
        <v>695</v>
      </c>
      <c r="D334" s="9" t="s">
        <v>113</v>
      </c>
      <c r="E334" s="109">
        <v>2</v>
      </c>
      <c r="F334" s="10"/>
      <c r="G334" s="11"/>
    </row>
    <row r="335" spans="1:7" x14ac:dyDescent="0.35">
      <c r="A335" s="13"/>
      <c r="B335" s="14"/>
      <c r="C335" s="112" t="s">
        <v>692</v>
      </c>
      <c r="D335" s="9" t="s">
        <v>113</v>
      </c>
      <c r="E335" s="109">
        <v>1</v>
      </c>
      <c r="F335" s="10"/>
      <c r="G335" s="11"/>
    </row>
    <row r="336" spans="1:7" x14ac:dyDescent="0.35">
      <c r="A336" s="13"/>
      <c r="B336" s="14"/>
      <c r="C336" s="112"/>
      <c r="D336" s="9"/>
      <c r="E336" s="109"/>
      <c r="F336" s="10"/>
      <c r="G336" s="11"/>
    </row>
    <row r="337" spans="1:7" ht="62" x14ac:dyDescent="0.35">
      <c r="A337" s="13" t="s">
        <v>524</v>
      </c>
      <c r="B337" s="14"/>
      <c r="C337" s="112" t="s">
        <v>698</v>
      </c>
      <c r="D337" s="50" t="s">
        <v>113</v>
      </c>
      <c r="E337" s="109">
        <v>127</v>
      </c>
      <c r="F337" s="15"/>
      <c r="G337" s="114"/>
    </row>
    <row r="338" spans="1:7" x14ac:dyDescent="0.35">
      <c r="A338" s="13"/>
      <c r="B338" s="14"/>
      <c r="C338" s="112"/>
      <c r="D338" s="50"/>
      <c r="E338" s="10"/>
      <c r="F338" s="10"/>
      <c r="G338" s="11"/>
    </row>
    <row r="339" spans="1:7" ht="31" x14ac:dyDescent="0.35">
      <c r="A339" s="6">
        <v>5.3</v>
      </c>
      <c r="B339" s="8" t="s">
        <v>263</v>
      </c>
      <c r="C339" s="8" t="s">
        <v>520</v>
      </c>
      <c r="D339" s="50"/>
      <c r="E339" s="10"/>
      <c r="F339" s="10"/>
      <c r="G339" s="11"/>
    </row>
    <row r="340" spans="1:7" ht="93" x14ac:dyDescent="0.35">
      <c r="A340" s="6"/>
      <c r="B340" s="8"/>
      <c r="C340" s="14" t="s">
        <v>270</v>
      </c>
      <c r="D340" s="50"/>
      <c r="E340" s="10"/>
      <c r="F340" s="10"/>
      <c r="G340" s="11"/>
    </row>
    <row r="341" spans="1:7" x14ac:dyDescent="0.35">
      <c r="A341" s="13"/>
      <c r="B341" s="14"/>
      <c r="C341" s="112"/>
      <c r="D341" s="50"/>
      <c r="E341" s="10"/>
      <c r="F341" s="10"/>
      <c r="G341" s="11"/>
    </row>
    <row r="342" spans="1:7" ht="46.5" x14ac:dyDescent="0.35">
      <c r="A342" s="13" t="s">
        <v>667</v>
      </c>
      <c r="B342" s="14" t="s">
        <v>104</v>
      </c>
      <c r="C342" s="112" t="s">
        <v>707</v>
      </c>
      <c r="D342" s="50"/>
      <c r="E342" s="10"/>
      <c r="F342" s="10"/>
      <c r="G342" s="11"/>
    </row>
    <row r="343" spans="1:7" x14ac:dyDescent="0.35">
      <c r="A343" s="13"/>
      <c r="B343" s="14"/>
      <c r="C343" s="112"/>
      <c r="D343" s="9"/>
      <c r="E343" s="9"/>
      <c r="F343" s="10"/>
      <c r="G343" s="11"/>
    </row>
    <row r="344" spans="1:7" ht="16" x14ac:dyDescent="0.35">
      <c r="A344" s="13" t="s">
        <v>668</v>
      </c>
      <c r="B344" s="14"/>
      <c r="C344" s="112" t="s">
        <v>733</v>
      </c>
      <c r="D344" s="9" t="s">
        <v>114</v>
      </c>
      <c r="E344" s="109">
        <v>0</v>
      </c>
      <c r="F344" s="15"/>
      <c r="G344" s="114"/>
    </row>
    <row r="345" spans="1:7" x14ac:dyDescent="0.35">
      <c r="A345" s="13"/>
      <c r="B345" s="14"/>
      <c r="C345" s="112"/>
      <c r="D345" s="50"/>
      <c r="E345" s="109"/>
      <c r="F345" s="10"/>
      <c r="G345" s="11"/>
    </row>
    <row r="346" spans="1:7" ht="16" x14ac:dyDescent="0.35">
      <c r="A346" s="13" t="s">
        <v>669</v>
      </c>
      <c r="B346" s="14"/>
      <c r="C346" s="112" t="s">
        <v>734</v>
      </c>
      <c r="D346" s="9" t="s">
        <v>114</v>
      </c>
      <c r="E346" s="109">
        <v>26000</v>
      </c>
      <c r="F346" s="15"/>
      <c r="G346" s="114"/>
    </row>
    <row r="347" spans="1:7" x14ac:dyDescent="0.35">
      <c r="A347" s="13"/>
      <c r="B347" s="14"/>
      <c r="C347" s="112"/>
      <c r="D347" s="50"/>
      <c r="E347" s="171"/>
      <c r="F347" s="10"/>
      <c r="G347" s="11"/>
    </row>
    <row r="348" spans="1:7" ht="31" x14ac:dyDescent="0.35">
      <c r="A348" s="13" t="s">
        <v>524</v>
      </c>
      <c r="B348" s="14"/>
      <c r="C348" s="112" t="s">
        <v>670</v>
      </c>
      <c r="D348" s="50"/>
      <c r="E348" s="9"/>
      <c r="F348" s="10"/>
      <c r="G348" s="11"/>
    </row>
    <row r="349" spans="1:7" x14ac:dyDescent="0.35">
      <c r="A349" s="13"/>
      <c r="B349" s="14"/>
      <c r="C349" s="14"/>
      <c r="D349" s="9"/>
      <c r="E349" s="9"/>
      <c r="F349" s="10"/>
      <c r="G349" s="11"/>
    </row>
    <row r="350" spans="1:7" x14ac:dyDescent="0.35">
      <c r="A350" s="13"/>
      <c r="B350" s="14"/>
      <c r="C350" s="16" t="s">
        <v>521</v>
      </c>
      <c r="D350" s="9"/>
      <c r="E350" s="109"/>
      <c r="F350" s="131"/>
      <c r="G350" s="132"/>
    </row>
    <row r="351" spans="1:7" x14ac:dyDescent="0.35">
      <c r="A351" s="13"/>
      <c r="B351" s="14"/>
      <c r="C351" s="14"/>
      <c r="D351" s="9"/>
      <c r="E351" s="9"/>
      <c r="F351" s="10"/>
      <c r="G351" s="11"/>
    </row>
    <row r="352" spans="1:7" ht="16" x14ac:dyDescent="0.35">
      <c r="A352" s="13" t="s">
        <v>671</v>
      </c>
      <c r="B352" s="14"/>
      <c r="C352" s="14" t="s">
        <v>735</v>
      </c>
      <c r="D352" s="9" t="s">
        <v>113</v>
      </c>
      <c r="E352" s="109" t="e">
        <f>E344*#REF!</f>
        <v>#REF!</v>
      </c>
      <c r="F352" s="15"/>
      <c r="G352" s="114"/>
    </row>
    <row r="353" spans="1:7" x14ac:dyDescent="0.35">
      <c r="A353" s="13"/>
      <c r="B353" s="14"/>
      <c r="C353" s="14"/>
      <c r="D353" s="9"/>
      <c r="E353" s="9"/>
      <c r="F353" s="10"/>
      <c r="G353" s="11"/>
    </row>
    <row r="354" spans="1:7" ht="16" x14ac:dyDescent="0.35">
      <c r="A354" s="13" t="s">
        <v>672</v>
      </c>
      <c r="B354" s="14"/>
      <c r="C354" s="14" t="s">
        <v>736</v>
      </c>
      <c r="D354" s="9" t="s">
        <v>113</v>
      </c>
      <c r="E354" s="109">
        <v>120</v>
      </c>
      <c r="F354" s="15"/>
      <c r="G354" s="114"/>
    </row>
    <row r="355" spans="1:7" x14ac:dyDescent="0.35">
      <c r="A355" s="13"/>
      <c r="B355" s="14"/>
      <c r="C355" s="14"/>
      <c r="D355" s="9"/>
      <c r="E355" s="9"/>
      <c r="F355" s="15"/>
      <c r="G355" s="114"/>
    </row>
    <row r="356" spans="1:7" x14ac:dyDescent="0.35">
      <c r="A356" s="13"/>
      <c r="B356" s="14"/>
      <c r="C356" s="16" t="s">
        <v>522</v>
      </c>
      <c r="D356" s="9"/>
      <c r="E356" s="109"/>
      <c r="F356" s="131"/>
      <c r="G356" s="132"/>
    </row>
    <row r="357" spans="1:7" x14ac:dyDescent="0.35">
      <c r="A357" s="13"/>
      <c r="B357" s="14"/>
      <c r="C357" s="14"/>
      <c r="D357" s="9"/>
      <c r="E357" s="9"/>
      <c r="F357" s="10"/>
      <c r="G357" s="11"/>
    </row>
    <row r="358" spans="1:7" x14ac:dyDescent="0.35">
      <c r="A358" s="13" t="s">
        <v>672</v>
      </c>
      <c r="B358" s="14"/>
      <c r="C358" s="14" t="s">
        <v>673</v>
      </c>
      <c r="D358" s="9" t="s">
        <v>113</v>
      </c>
      <c r="E358" s="109" t="e">
        <f>E344*#REF!</f>
        <v>#REF!</v>
      </c>
      <c r="F358" s="15"/>
      <c r="G358" s="114"/>
    </row>
    <row r="359" spans="1:7" x14ac:dyDescent="0.35">
      <c r="A359" s="13"/>
      <c r="B359" s="14"/>
      <c r="C359" s="14"/>
      <c r="D359" s="9"/>
      <c r="E359" s="109"/>
      <c r="F359" s="10"/>
      <c r="G359" s="11"/>
    </row>
    <row r="360" spans="1:7" x14ac:dyDescent="0.35">
      <c r="A360" s="13" t="s">
        <v>674</v>
      </c>
      <c r="B360" s="14"/>
      <c r="C360" s="14" t="s">
        <v>675</v>
      </c>
      <c r="D360" s="9" t="s">
        <v>113</v>
      </c>
      <c r="E360" s="109">
        <v>100</v>
      </c>
      <c r="F360" s="15"/>
      <c r="G360" s="114"/>
    </row>
    <row r="361" spans="1:7" x14ac:dyDescent="0.35">
      <c r="A361" s="13"/>
      <c r="B361" s="14"/>
      <c r="C361" s="14"/>
      <c r="D361" s="9"/>
      <c r="E361" s="109"/>
      <c r="F361" s="172"/>
      <c r="G361" s="114"/>
    </row>
    <row r="362" spans="1:7" ht="46.5" x14ac:dyDescent="0.35">
      <c r="A362" s="13" t="s">
        <v>525</v>
      </c>
      <c r="B362" s="14"/>
      <c r="C362" s="148" t="s">
        <v>312</v>
      </c>
      <c r="D362" s="50" t="s">
        <v>232</v>
      </c>
      <c r="E362" s="109">
        <v>1</v>
      </c>
      <c r="F362" s="110">
        <v>50000</v>
      </c>
      <c r="G362" s="111"/>
    </row>
    <row r="363" spans="1:7" x14ac:dyDescent="0.35">
      <c r="A363" s="13"/>
      <c r="B363" s="14"/>
      <c r="C363" s="148"/>
      <c r="D363" s="50"/>
      <c r="E363" s="109"/>
      <c r="F363" s="110"/>
      <c r="G363" s="111"/>
    </row>
    <row r="364" spans="1:7" x14ac:dyDescent="0.35">
      <c r="A364" s="13" t="s">
        <v>526</v>
      </c>
      <c r="B364" s="14"/>
      <c r="C364" s="148" t="s">
        <v>676</v>
      </c>
      <c r="D364" s="50" t="s">
        <v>77</v>
      </c>
      <c r="E364" s="110">
        <f>F362</f>
        <v>50000</v>
      </c>
      <c r="F364" s="113"/>
      <c r="G364" s="114"/>
    </row>
    <row r="365" spans="1:7" x14ac:dyDescent="0.35">
      <c r="A365" s="173"/>
      <c r="B365" s="14"/>
      <c r="D365" s="9"/>
      <c r="E365" s="109"/>
      <c r="F365" s="131"/>
      <c r="G365" s="132"/>
    </row>
    <row r="366" spans="1:7" ht="16" thickBot="1" x14ac:dyDescent="0.4">
      <c r="A366" s="29" t="s">
        <v>231</v>
      </c>
      <c r="B366" s="31"/>
      <c r="C366" s="31"/>
      <c r="D366" s="30"/>
      <c r="E366" s="30"/>
      <c r="F366" s="32"/>
      <c r="G366" s="33"/>
    </row>
    <row r="367" spans="1:7" ht="16" thickTop="1" x14ac:dyDescent="0.35">
      <c r="A367" s="56"/>
      <c r="G367" s="61"/>
    </row>
    <row r="368" spans="1:7" x14ac:dyDescent="0.35">
      <c r="A368" s="62" t="s">
        <v>286</v>
      </c>
      <c r="B368" s="63"/>
      <c r="C368" s="63"/>
      <c r="D368" s="174"/>
      <c r="E368" s="174"/>
      <c r="F368" s="175"/>
      <c r="G368" s="61"/>
    </row>
    <row r="369" spans="1:7" x14ac:dyDescent="0.35">
      <c r="A369" s="56" t="s">
        <v>331</v>
      </c>
      <c r="B369" s="66"/>
      <c r="C369" s="66"/>
      <c r="D369" s="67" t="s">
        <v>723</v>
      </c>
      <c r="E369" s="67"/>
      <c r="F369" s="176"/>
      <c r="G369" s="68"/>
    </row>
    <row r="370" spans="1:7" x14ac:dyDescent="0.35">
      <c r="A370" s="69" t="s">
        <v>608</v>
      </c>
      <c r="B370" s="66"/>
      <c r="C370" s="66"/>
      <c r="D370" s="176" t="s">
        <v>448</v>
      </c>
      <c r="E370" s="1"/>
      <c r="F370" s="1"/>
      <c r="G370" s="61"/>
    </row>
    <row r="371" spans="1:7" ht="16" thickBot="1" x14ac:dyDescent="0.4">
      <c r="A371" s="56"/>
      <c r="B371" s="1"/>
      <c r="C371" s="1"/>
      <c r="D371" s="174"/>
      <c r="E371" s="174"/>
      <c r="F371" s="175"/>
      <c r="G371" s="146"/>
    </row>
    <row r="372" spans="1:7" ht="16" thickTop="1" x14ac:dyDescent="0.35">
      <c r="A372" s="72" t="s">
        <v>4</v>
      </c>
      <c r="B372" s="177" t="s">
        <v>5</v>
      </c>
      <c r="C372" s="177" t="s">
        <v>1</v>
      </c>
      <c r="D372" s="177" t="s">
        <v>6</v>
      </c>
      <c r="E372" s="177" t="s">
        <v>7</v>
      </c>
      <c r="F372" s="178" t="s">
        <v>8</v>
      </c>
      <c r="G372" s="179" t="s">
        <v>9</v>
      </c>
    </row>
    <row r="373" spans="1:7" x14ac:dyDescent="0.35">
      <c r="A373" s="76" t="s">
        <v>10</v>
      </c>
      <c r="B373" s="180" t="s">
        <v>11</v>
      </c>
      <c r="C373" s="180"/>
      <c r="D373" s="180"/>
      <c r="E373" s="180"/>
      <c r="F373" s="181" t="s">
        <v>12</v>
      </c>
      <c r="G373" s="182" t="s">
        <v>12</v>
      </c>
    </row>
    <row r="374" spans="1:7" ht="31" x14ac:dyDescent="0.35">
      <c r="A374" s="183">
        <v>6</v>
      </c>
      <c r="B374" s="184"/>
      <c r="C374" s="8" t="s">
        <v>629</v>
      </c>
      <c r="D374" s="185"/>
      <c r="E374" s="186"/>
      <c r="F374" s="187"/>
      <c r="G374" s="188"/>
    </row>
    <row r="375" spans="1:7" x14ac:dyDescent="0.35">
      <c r="A375" s="183"/>
      <c r="B375" s="184"/>
      <c r="C375" s="8"/>
      <c r="D375" s="185"/>
      <c r="E375" s="186"/>
      <c r="F375" s="189"/>
      <c r="G375" s="190"/>
    </row>
    <row r="376" spans="1:7" ht="31" x14ac:dyDescent="0.35">
      <c r="A376" s="191"/>
      <c r="B376" s="185"/>
      <c r="C376" s="185" t="s">
        <v>630</v>
      </c>
      <c r="D376" s="185"/>
      <c r="E376" s="186"/>
      <c r="F376" s="189"/>
      <c r="G376" s="190"/>
    </row>
    <row r="377" spans="1:7" x14ac:dyDescent="0.35">
      <c r="A377" s="191"/>
      <c r="B377" s="185"/>
      <c r="C377" s="185"/>
      <c r="D377" s="185"/>
      <c r="E377" s="186"/>
      <c r="F377" s="189"/>
      <c r="G377" s="190"/>
    </row>
    <row r="378" spans="1:7" ht="31" x14ac:dyDescent="0.35">
      <c r="A378" s="183">
        <v>6.1</v>
      </c>
      <c r="B378" s="192" t="s">
        <v>135</v>
      </c>
      <c r="C378" s="184" t="s">
        <v>3</v>
      </c>
      <c r="D378" s="185"/>
      <c r="E378" s="186"/>
      <c r="F378" s="189"/>
      <c r="G378" s="190"/>
    </row>
    <row r="379" spans="1:7" x14ac:dyDescent="0.35">
      <c r="A379" s="191"/>
      <c r="B379" s="185"/>
      <c r="C379" s="185"/>
      <c r="D379" s="185"/>
      <c r="E379" s="186"/>
      <c r="F379" s="189"/>
      <c r="G379" s="190"/>
    </row>
    <row r="380" spans="1:7" x14ac:dyDescent="0.35">
      <c r="A380" s="183" t="s">
        <v>177</v>
      </c>
      <c r="B380" s="192" t="s">
        <v>104</v>
      </c>
      <c r="C380" s="184" t="s">
        <v>105</v>
      </c>
      <c r="D380" s="185"/>
      <c r="E380" s="186"/>
      <c r="F380" s="15"/>
      <c r="G380" s="114"/>
    </row>
    <row r="381" spans="1:7" x14ac:dyDescent="0.35">
      <c r="A381" s="191"/>
      <c r="B381" s="185"/>
      <c r="C381" s="185"/>
      <c r="D381" s="185"/>
      <c r="E381" s="186"/>
      <c r="F381" s="15"/>
      <c r="G381" s="190"/>
    </row>
    <row r="382" spans="1:7" ht="31" x14ac:dyDescent="0.35">
      <c r="A382" s="193" t="s">
        <v>203</v>
      </c>
      <c r="B382" s="194" t="s">
        <v>104</v>
      </c>
      <c r="C382" s="194" t="s">
        <v>137</v>
      </c>
      <c r="D382" s="195" t="s">
        <v>727</v>
      </c>
      <c r="E382" s="196">
        <f>3*10</f>
        <v>30</v>
      </c>
      <c r="F382" s="15"/>
      <c r="G382" s="114"/>
    </row>
    <row r="383" spans="1:7" x14ac:dyDescent="0.35">
      <c r="A383" s="191"/>
      <c r="B383" s="185"/>
      <c r="C383" s="185"/>
      <c r="D383" s="185"/>
      <c r="E383" s="9"/>
      <c r="F383" s="15"/>
      <c r="G383" s="190"/>
    </row>
    <row r="384" spans="1:7" x14ac:dyDescent="0.35">
      <c r="A384" s="197" t="s">
        <v>178</v>
      </c>
      <c r="B384" s="194"/>
      <c r="C384" s="198" t="s">
        <v>138</v>
      </c>
      <c r="D384" s="195"/>
      <c r="E384" s="9"/>
      <c r="F384" s="15"/>
      <c r="G384" s="190"/>
    </row>
    <row r="385" spans="1:7" x14ac:dyDescent="0.35">
      <c r="A385" s="191"/>
      <c r="B385" s="185"/>
      <c r="C385" s="185"/>
      <c r="D385" s="185"/>
      <c r="E385" s="9"/>
      <c r="F385" s="15"/>
      <c r="G385" s="190"/>
    </row>
    <row r="386" spans="1:7" ht="46.5" x14ac:dyDescent="0.35">
      <c r="A386" s="193" t="s">
        <v>631</v>
      </c>
      <c r="B386" s="194" t="s">
        <v>117</v>
      </c>
      <c r="C386" s="194" t="s">
        <v>144</v>
      </c>
      <c r="D386" s="195"/>
      <c r="E386" s="9"/>
      <c r="F386" s="15"/>
      <c r="G386" s="190"/>
    </row>
    <row r="387" spans="1:7" x14ac:dyDescent="0.35">
      <c r="A387" s="191"/>
      <c r="B387" s="185"/>
      <c r="C387" s="185"/>
      <c r="D387" s="185"/>
      <c r="E387" s="9"/>
      <c r="F387" s="15"/>
      <c r="G387" s="190"/>
    </row>
    <row r="388" spans="1:7" ht="18.5" x14ac:dyDescent="0.35">
      <c r="A388" s="193" t="s">
        <v>632</v>
      </c>
      <c r="B388" s="194"/>
      <c r="C388" s="194" t="s">
        <v>143</v>
      </c>
      <c r="D388" s="195" t="s">
        <v>727</v>
      </c>
      <c r="E388" s="196">
        <f>E382</f>
        <v>30</v>
      </c>
      <c r="F388" s="15"/>
      <c r="G388" s="114"/>
    </row>
    <row r="389" spans="1:7" x14ac:dyDescent="0.35">
      <c r="A389" s="191"/>
      <c r="B389" s="185"/>
      <c r="C389" s="185"/>
      <c r="D389" s="185"/>
      <c r="E389" s="9"/>
      <c r="F389" s="15"/>
      <c r="G389" s="190"/>
    </row>
    <row r="390" spans="1:7" ht="31" x14ac:dyDescent="0.35">
      <c r="A390" s="183">
        <v>6.2</v>
      </c>
      <c r="B390" s="184" t="s">
        <v>132</v>
      </c>
      <c r="C390" s="184" t="s">
        <v>154</v>
      </c>
      <c r="D390" s="186"/>
      <c r="E390" s="199"/>
      <c r="F390" s="131"/>
      <c r="G390" s="188"/>
    </row>
    <row r="391" spans="1:7" x14ac:dyDescent="0.35">
      <c r="A391" s="191"/>
      <c r="B391" s="185"/>
      <c r="C391" s="185"/>
      <c r="D391" s="185"/>
      <c r="E391" s="199"/>
      <c r="F391" s="15"/>
      <c r="G391" s="190"/>
    </row>
    <row r="392" spans="1:7" x14ac:dyDescent="0.35">
      <c r="A392" s="183" t="s">
        <v>179</v>
      </c>
      <c r="B392" s="185"/>
      <c r="C392" s="184" t="s">
        <v>147</v>
      </c>
      <c r="D392" s="186"/>
      <c r="E392" s="199"/>
      <c r="F392" s="15"/>
      <c r="G392" s="190"/>
    </row>
    <row r="393" spans="1:7" x14ac:dyDescent="0.35">
      <c r="A393" s="191"/>
      <c r="B393" s="185"/>
      <c r="C393" s="185"/>
      <c r="D393" s="185"/>
      <c r="E393" s="199"/>
      <c r="F393" s="15"/>
      <c r="G393" s="190"/>
    </row>
    <row r="394" spans="1:7" x14ac:dyDescent="0.35">
      <c r="A394" s="191" t="s">
        <v>180</v>
      </c>
      <c r="B394" s="185"/>
      <c r="C394" s="185" t="s">
        <v>148</v>
      </c>
      <c r="D394" s="186"/>
      <c r="E394" s="199"/>
      <c r="F394" s="15"/>
      <c r="G394" s="190"/>
    </row>
    <row r="395" spans="1:7" x14ac:dyDescent="0.35">
      <c r="A395" s="191"/>
      <c r="B395" s="185"/>
      <c r="C395" s="185"/>
      <c r="D395" s="185"/>
      <c r="E395" s="199"/>
      <c r="F395" s="15"/>
      <c r="G395" s="190"/>
    </row>
    <row r="396" spans="1:7" x14ac:dyDescent="0.35">
      <c r="A396" s="191" t="s">
        <v>182</v>
      </c>
      <c r="B396" s="185"/>
      <c r="C396" s="185" t="s">
        <v>145</v>
      </c>
      <c r="D396" s="186" t="s">
        <v>127</v>
      </c>
      <c r="E396" s="9">
        <f>3*5</f>
        <v>15</v>
      </c>
      <c r="F396" s="15"/>
      <c r="G396" s="114"/>
    </row>
    <row r="397" spans="1:7" x14ac:dyDescent="0.35">
      <c r="A397" s="191"/>
      <c r="B397" s="185"/>
      <c r="C397" s="185"/>
      <c r="D397" s="185"/>
      <c r="E397" s="9"/>
      <c r="F397" s="15"/>
      <c r="G397" s="190"/>
    </row>
    <row r="398" spans="1:7" x14ac:dyDescent="0.35">
      <c r="A398" s="191" t="s">
        <v>206</v>
      </c>
      <c r="B398" s="185"/>
      <c r="C398" s="185" t="s">
        <v>194</v>
      </c>
      <c r="D398" s="186"/>
      <c r="E398" s="9"/>
      <c r="F398" s="15"/>
      <c r="G398" s="190"/>
    </row>
    <row r="399" spans="1:7" x14ac:dyDescent="0.35">
      <c r="A399" s="191"/>
      <c r="B399" s="185"/>
      <c r="C399" s="185"/>
      <c r="D399" s="185"/>
      <c r="E399" s="9"/>
      <c r="F399" s="15"/>
      <c r="G399" s="190"/>
    </row>
    <row r="400" spans="1:7" x14ac:dyDescent="0.35">
      <c r="A400" s="191" t="s">
        <v>633</v>
      </c>
      <c r="B400" s="185"/>
      <c r="C400" s="200" t="s">
        <v>133</v>
      </c>
      <c r="D400" s="201" t="s">
        <v>127</v>
      </c>
      <c r="E400" s="9">
        <f>E396*10%</f>
        <v>1.5</v>
      </c>
      <c r="F400" s="15"/>
      <c r="G400" s="114"/>
    </row>
    <row r="401" spans="1:7" x14ac:dyDescent="0.35">
      <c r="A401" s="191"/>
      <c r="B401" s="185"/>
      <c r="C401" s="185"/>
      <c r="D401" s="185"/>
      <c r="E401" s="9"/>
      <c r="F401" s="15"/>
      <c r="G401" s="190"/>
    </row>
    <row r="402" spans="1:7" x14ac:dyDescent="0.35">
      <c r="A402" s="191" t="s">
        <v>634</v>
      </c>
      <c r="B402" s="185"/>
      <c r="C402" s="200" t="s">
        <v>149</v>
      </c>
      <c r="D402" s="201" t="s">
        <v>127</v>
      </c>
      <c r="E402" s="9">
        <f>E396*10%</f>
        <v>1.5</v>
      </c>
      <c r="F402" s="15"/>
      <c r="G402" s="114"/>
    </row>
    <row r="403" spans="1:7" x14ac:dyDescent="0.35">
      <c r="A403" s="191"/>
      <c r="B403" s="185"/>
      <c r="C403" s="185"/>
      <c r="D403" s="185"/>
      <c r="E403" s="199"/>
      <c r="F403" s="15"/>
      <c r="G403" s="190"/>
    </row>
    <row r="404" spans="1:7" x14ac:dyDescent="0.35">
      <c r="A404" s="183" t="s">
        <v>635</v>
      </c>
      <c r="B404" s="185"/>
      <c r="C404" s="8" t="s">
        <v>150</v>
      </c>
      <c r="D404" s="9"/>
      <c r="E404" s="199"/>
      <c r="F404" s="15"/>
      <c r="G404" s="190"/>
    </row>
    <row r="405" spans="1:7" x14ac:dyDescent="0.35">
      <c r="A405" s="191"/>
      <c r="B405" s="185"/>
      <c r="C405" s="185"/>
      <c r="D405" s="185"/>
      <c r="E405" s="199"/>
      <c r="F405" s="15"/>
      <c r="G405" s="190"/>
    </row>
    <row r="406" spans="1:7" ht="31" x14ac:dyDescent="0.35">
      <c r="A406" s="191" t="s">
        <v>636</v>
      </c>
      <c r="B406" s="185"/>
      <c r="C406" s="14" t="s">
        <v>189</v>
      </c>
      <c r="D406" s="9"/>
      <c r="E406" s="199"/>
      <c r="F406" s="15"/>
      <c r="G406" s="190"/>
    </row>
    <row r="407" spans="1:7" x14ac:dyDescent="0.35">
      <c r="A407" s="191"/>
      <c r="B407" s="185"/>
      <c r="C407" s="185"/>
      <c r="D407" s="185"/>
      <c r="E407" s="199"/>
      <c r="F407" s="15"/>
      <c r="G407" s="190"/>
    </row>
    <row r="408" spans="1:7" x14ac:dyDescent="0.35">
      <c r="A408" s="191" t="s">
        <v>637</v>
      </c>
      <c r="B408" s="185"/>
      <c r="C408" s="14" t="s">
        <v>190</v>
      </c>
      <c r="D408" s="9" t="s">
        <v>127</v>
      </c>
      <c r="E408" s="9">
        <f>3*10</f>
        <v>30</v>
      </c>
      <c r="F408" s="15"/>
      <c r="G408" s="114"/>
    </row>
    <row r="409" spans="1:7" x14ac:dyDescent="0.35">
      <c r="A409" s="191"/>
      <c r="B409" s="185"/>
      <c r="C409" s="185"/>
      <c r="D409" s="185"/>
      <c r="E409" s="199"/>
      <c r="F409" s="15"/>
      <c r="G409" s="190"/>
    </row>
    <row r="410" spans="1:7" x14ac:dyDescent="0.35">
      <c r="A410" s="191" t="s">
        <v>638</v>
      </c>
      <c r="B410" s="185"/>
      <c r="C410" s="14" t="s">
        <v>191</v>
      </c>
      <c r="D410" s="9" t="s">
        <v>127</v>
      </c>
      <c r="E410" s="9">
        <v>5</v>
      </c>
      <c r="F410" s="15"/>
      <c r="G410" s="114"/>
    </row>
    <row r="411" spans="1:7" x14ac:dyDescent="0.35">
      <c r="A411" s="191"/>
      <c r="B411" s="185"/>
      <c r="C411" s="185"/>
      <c r="D411" s="185"/>
      <c r="E411" s="199"/>
      <c r="F411" s="15"/>
      <c r="G411" s="190"/>
    </row>
    <row r="412" spans="1:7" ht="46.5" x14ac:dyDescent="0.35">
      <c r="A412" s="191" t="s">
        <v>639</v>
      </c>
      <c r="B412" s="185"/>
      <c r="C412" s="14" t="s">
        <v>192</v>
      </c>
      <c r="D412" s="9"/>
      <c r="E412" s="199"/>
      <c r="F412" s="15"/>
      <c r="G412" s="190"/>
    </row>
    <row r="413" spans="1:7" x14ac:dyDescent="0.35">
      <c r="A413" s="191"/>
      <c r="B413" s="185"/>
      <c r="C413" s="185"/>
      <c r="D413" s="185"/>
      <c r="E413" s="199"/>
      <c r="F413" s="15"/>
      <c r="G413" s="190"/>
    </row>
    <row r="414" spans="1:7" x14ac:dyDescent="0.35">
      <c r="A414" s="191" t="s">
        <v>640</v>
      </c>
      <c r="B414" s="185"/>
      <c r="C414" s="14" t="s">
        <v>151</v>
      </c>
      <c r="D414" s="9" t="s">
        <v>127</v>
      </c>
      <c r="E414" s="9">
        <f>E408</f>
        <v>30</v>
      </c>
      <c r="F414" s="15"/>
      <c r="G414" s="114"/>
    </row>
    <row r="415" spans="1:7" x14ac:dyDescent="0.35">
      <c r="A415" s="191"/>
      <c r="B415" s="185"/>
      <c r="C415" s="185"/>
      <c r="D415" s="185"/>
      <c r="E415" s="9"/>
      <c r="F415" s="15"/>
      <c r="G415" s="190"/>
    </row>
    <row r="416" spans="1:7" x14ac:dyDescent="0.35">
      <c r="A416" s="183" t="s">
        <v>183</v>
      </c>
      <c r="B416" s="185"/>
      <c r="C416" s="184" t="s">
        <v>188</v>
      </c>
      <c r="D416" s="186"/>
      <c r="E416" s="9"/>
      <c r="F416" s="15"/>
      <c r="G416" s="190"/>
    </row>
    <row r="417" spans="1:7" x14ac:dyDescent="0.35">
      <c r="A417" s="191"/>
      <c r="B417" s="185"/>
      <c r="C417" s="185"/>
      <c r="D417" s="185"/>
      <c r="E417" s="9"/>
      <c r="F417" s="15"/>
      <c r="G417" s="190"/>
    </row>
    <row r="418" spans="1:7" x14ac:dyDescent="0.35">
      <c r="A418" s="191" t="s">
        <v>225</v>
      </c>
      <c r="B418" s="185"/>
      <c r="C418" s="185" t="s">
        <v>193</v>
      </c>
      <c r="D418" s="186" t="s">
        <v>107</v>
      </c>
      <c r="E418" s="196">
        <f>E388</f>
        <v>30</v>
      </c>
      <c r="F418" s="15"/>
      <c r="G418" s="114"/>
    </row>
    <row r="419" spans="1:7" x14ac:dyDescent="0.35">
      <c r="A419" s="191"/>
      <c r="B419" s="185"/>
      <c r="C419" s="185"/>
      <c r="D419" s="185"/>
      <c r="E419" s="199"/>
      <c r="F419" s="15"/>
      <c r="G419" s="190"/>
    </row>
    <row r="420" spans="1:7" x14ac:dyDescent="0.35">
      <c r="A420" s="202" t="s">
        <v>421</v>
      </c>
      <c r="B420" s="203"/>
      <c r="C420" s="204" t="s">
        <v>252</v>
      </c>
      <c r="D420" s="205"/>
      <c r="E420" s="206"/>
      <c r="F420" s="207"/>
      <c r="G420" s="190"/>
    </row>
    <row r="421" spans="1:7" x14ac:dyDescent="0.35">
      <c r="A421" s="191"/>
      <c r="B421" s="185"/>
      <c r="C421" s="185"/>
      <c r="D421" s="185"/>
      <c r="E421" s="199"/>
      <c r="F421" s="15"/>
      <c r="G421" s="190"/>
    </row>
    <row r="422" spans="1:7" ht="28.25" customHeight="1" x14ac:dyDescent="0.35">
      <c r="A422" s="208" t="s">
        <v>422</v>
      </c>
      <c r="B422" s="203" t="s">
        <v>132</v>
      </c>
      <c r="C422" s="209" t="s">
        <v>248</v>
      </c>
      <c r="D422" s="205" t="s">
        <v>107</v>
      </c>
      <c r="E422" s="18">
        <v>10</v>
      </c>
      <c r="F422" s="15"/>
      <c r="G422" s="114"/>
    </row>
    <row r="423" spans="1:7" ht="17.399999999999999" customHeight="1" thickBot="1" x14ac:dyDescent="0.4">
      <c r="A423" s="152" t="s">
        <v>49</v>
      </c>
      <c r="B423" s="153"/>
      <c r="C423" s="153"/>
      <c r="D423" s="154"/>
      <c r="E423" s="155"/>
      <c r="F423" s="156"/>
      <c r="G423" s="157"/>
    </row>
    <row r="424" spans="1:7" ht="16.25" customHeight="1" thickTop="1" x14ac:dyDescent="0.35">
      <c r="A424" s="158" t="s">
        <v>50</v>
      </c>
      <c r="B424" s="159"/>
      <c r="C424" s="159"/>
      <c r="D424" s="160"/>
      <c r="E424" s="161"/>
      <c r="F424" s="162"/>
      <c r="G424" s="163"/>
    </row>
    <row r="425" spans="1:7" ht="31" x14ac:dyDescent="0.35">
      <c r="A425" s="183">
        <v>6.3</v>
      </c>
      <c r="B425" s="184" t="s">
        <v>195</v>
      </c>
      <c r="C425" s="184" t="s">
        <v>218</v>
      </c>
      <c r="D425" s="185"/>
      <c r="E425" s="199"/>
      <c r="F425" s="15"/>
      <c r="G425" s="190"/>
    </row>
    <row r="426" spans="1:7" x14ac:dyDescent="0.35">
      <c r="A426" s="183"/>
      <c r="B426" s="184"/>
      <c r="C426" s="184"/>
      <c r="D426" s="185"/>
      <c r="E426" s="199"/>
      <c r="F426" s="15"/>
      <c r="G426" s="190"/>
    </row>
    <row r="427" spans="1:7" x14ac:dyDescent="0.35">
      <c r="A427" s="183" t="s">
        <v>187</v>
      </c>
      <c r="B427" s="185"/>
      <c r="C427" s="184" t="s">
        <v>202</v>
      </c>
      <c r="D427" s="186"/>
      <c r="E427" s="199"/>
      <c r="F427" s="15"/>
      <c r="G427" s="190"/>
    </row>
    <row r="428" spans="1:7" x14ac:dyDescent="0.35">
      <c r="A428" s="191"/>
      <c r="B428" s="185"/>
      <c r="C428" s="185"/>
      <c r="D428" s="185"/>
      <c r="E428" s="199"/>
      <c r="F428" s="15"/>
      <c r="G428" s="190"/>
    </row>
    <row r="429" spans="1:7" ht="18.5" x14ac:dyDescent="0.35">
      <c r="A429" s="191" t="s">
        <v>261</v>
      </c>
      <c r="B429" s="185"/>
      <c r="C429" s="185" t="s">
        <v>242</v>
      </c>
      <c r="D429" s="186" t="s">
        <v>737</v>
      </c>
      <c r="E429" s="9">
        <v>9</v>
      </c>
      <c r="F429" s="15"/>
      <c r="G429" s="114"/>
    </row>
    <row r="430" spans="1:7" x14ac:dyDescent="0.35">
      <c r="A430" s="191"/>
      <c r="B430" s="185"/>
      <c r="C430" s="185"/>
      <c r="D430" s="185"/>
      <c r="E430" s="199"/>
      <c r="F430" s="15"/>
      <c r="G430" s="190"/>
    </row>
    <row r="431" spans="1:7" x14ac:dyDescent="0.35">
      <c r="A431" s="183" t="s">
        <v>264</v>
      </c>
      <c r="B431" s="185"/>
      <c r="C431" s="184" t="s">
        <v>204</v>
      </c>
      <c r="D431" s="186"/>
      <c r="E431" s="199"/>
      <c r="F431" s="15"/>
      <c r="G431" s="190"/>
    </row>
    <row r="432" spans="1:7" x14ac:dyDescent="0.35">
      <c r="A432" s="191"/>
      <c r="B432" s="185"/>
      <c r="C432" s="185"/>
      <c r="D432" s="185"/>
      <c r="E432" s="199"/>
      <c r="F432" s="15"/>
      <c r="G432" s="190"/>
    </row>
    <row r="433" spans="1:7" x14ac:dyDescent="0.35">
      <c r="A433" s="191" t="s">
        <v>265</v>
      </c>
      <c r="B433" s="185"/>
      <c r="C433" s="210" t="s">
        <v>196</v>
      </c>
      <c r="D433" s="186"/>
      <c r="E433" s="199"/>
      <c r="F433" s="15"/>
      <c r="G433" s="190"/>
    </row>
    <row r="434" spans="1:7" x14ac:dyDescent="0.35">
      <c r="A434" s="191"/>
      <c r="B434" s="185"/>
      <c r="C434" s="210"/>
      <c r="D434" s="186"/>
      <c r="E434" s="199"/>
      <c r="F434" s="15"/>
      <c r="G434" s="190"/>
    </row>
    <row r="435" spans="1:7" x14ac:dyDescent="0.35">
      <c r="A435" s="191" t="s">
        <v>266</v>
      </c>
      <c r="B435" s="185"/>
      <c r="C435" s="210" t="s">
        <v>197</v>
      </c>
      <c r="D435" s="186" t="s">
        <v>127</v>
      </c>
      <c r="E435" s="9">
        <v>20</v>
      </c>
      <c r="F435" s="15"/>
      <c r="G435" s="114"/>
    </row>
    <row r="436" spans="1:7" x14ac:dyDescent="0.35">
      <c r="A436" s="191"/>
      <c r="B436" s="185"/>
      <c r="C436" s="210"/>
      <c r="D436" s="185"/>
      <c r="E436" s="199"/>
      <c r="F436" s="15"/>
      <c r="G436" s="190"/>
    </row>
    <row r="437" spans="1:7" x14ac:dyDescent="0.35">
      <c r="A437" s="191" t="s">
        <v>267</v>
      </c>
      <c r="B437" s="185"/>
      <c r="C437" s="210" t="s">
        <v>207</v>
      </c>
      <c r="D437" s="186" t="s">
        <v>127</v>
      </c>
      <c r="E437" s="9">
        <v>18</v>
      </c>
      <c r="F437" s="15"/>
      <c r="G437" s="114"/>
    </row>
    <row r="438" spans="1:7" x14ac:dyDescent="0.35">
      <c r="A438" s="191"/>
      <c r="B438" s="185"/>
      <c r="C438" s="210"/>
      <c r="D438" s="186"/>
      <c r="E438" s="9"/>
      <c r="F438" s="15"/>
      <c r="G438" s="114"/>
    </row>
    <row r="439" spans="1:7" x14ac:dyDescent="0.35">
      <c r="A439" s="191" t="s">
        <v>268</v>
      </c>
      <c r="B439" s="185"/>
      <c r="C439" s="210" t="s">
        <v>208</v>
      </c>
      <c r="D439" s="186"/>
      <c r="E439" s="199"/>
      <c r="F439" s="15"/>
      <c r="G439" s="190"/>
    </row>
    <row r="440" spans="1:7" x14ac:dyDescent="0.35">
      <c r="A440" s="191"/>
      <c r="B440" s="185"/>
      <c r="C440" s="210"/>
      <c r="D440" s="185"/>
      <c r="E440" s="199"/>
      <c r="F440" s="15"/>
      <c r="G440" s="190"/>
    </row>
    <row r="441" spans="1:7" x14ac:dyDescent="0.35">
      <c r="A441" s="191" t="s">
        <v>269</v>
      </c>
      <c r="B441" s="185"/>
      <c r="C441" s="210" t="s">
        <v>209</v>
      </c>
      <c r="D441" s="186" t="s">
        <v>127</v>
      </c>
      <c r="E441" s="9">
        <v>18</v>
      </c>
      <c r="F441" s="15"/>
      <c r="G441" s="114"/>
    </row>
    <row r="442" spans="1:7" x14ac:dyDescent="0.35">
      <c r="A442" s="191"/>
      <c r="B442" s="185"/>
      <c r="C442" s="210"/>
      <c r="D442" s="186"/>
      <c r="E442" s="199"/>
      <c r="F442" s="15"/>
      <c r="G442" s="190"/>
    </row>
    <row r="443" spans="1:7" x14ac:dyDescent="0.35">
      <c r="A443" s="211" t="s">
        <v>423</v>
      </c>
      <c r="B443" s="210"/>
      <c r="C443" s="212" t="s">
        <v>205</v>
      </c>
      <c r="D443" s="166"/>
      <c r="E443" s="167"/>
      <c r="F443" s="15"/>
      <c r="G443" s="190"/>
    </row>
    <row r="444" spans="1:7" x14ac:dyDescent="0.35">
      <c r="A444" s="164"/>
      <c r="B444" s="210"/>
      <c r="C444" s="210"/>
      <c r="D444" s="210"/>
      <c r="E444" s="167"/>
      <c r="F444" s="15"/>
      <c r="G444" s="190"/>
    </row>
    <row r="445" spans="1:7" ht="31" x14ac:dyDescent="0.35">
      <c r="A445" s="164" t="s">
        <v>424</v>
      </c>
      <c r="B445" s="210"/>
      <c r="C445" s="185" t="s">
        <v>320</v>
      </c>
      <c r="D445" s="166" t="s">
        <v>157</v>
      </c>
      <c r="E445" s="135">
        <v>9</v>
      </c>
      <c r="F445" s="15"/>
      <c r="G445" s="114"/>
    </row>
    <row r="446" spans="1:7" x14ac:dyDescent="0.35">
      <c r="A446" s="164"/>
      <c r="B446" s="210"/>
      <c r="C446" s="210"/>
      <c r="D446" s="210"/>
      <c r="E446" s="167"/>
      <c r="F446" s="15"/>
      <c r="G446" s="190"/>
    </row>
    <row r="447" spans="1:7" x14ac:dyDescent="0.35">
      <c r="A447" s="211" t="s">
        <v>425</v>
      </c>
      <c r="B447" s="210"/>
      <c r="C447" s="212" t="s">
        <v>210</v>
      </c>
      <c r="D447" s="166"/>
      <c r="E447" s="167"/>
      <c r="F447" s="15"/>
      <c r="G447" s="190"/>
    </row>
    <row r="448" spans="1:7" x14ac:dyDescent="0.35">
      <c r="A448" s="164"/>
      <c r="B448" s="210"/>
      <c r="C448" s="210"/>
      <c r="D448" s="210"/>
      <c r="E448" s="167"/>
      <c r="F448" s="15"/>
      <c r="G448" s="190"/>
    </row>
    <row r="449" spans="1:7" x14ac:dyDescent="0.35">
      <c r="A449" s="164" t="s">
        <v>426</v>
      </c>
      <c r="B449" s="210"/>
      <c r="C449" s="213" t="s">
        <v>198</v>
      </c>
      <c r="D449" s="166"/>
      <c r="E449" s="167"/>
      <c r="F449" s="15"/>
      <c r="G449" s="190"/>
    </row>
    <row r="450" spans="1:7" x14ac:dyDescent="0.35">
      <c r="A450" s="164"/>
      <c r="B450" s="210"/>
      <c r="C450" s="210"/>
      <c r="D450" s="210"/>
      <c r="E450" s="167"/>
      <c r="F450" s="15"/>
      <c r="G450" s="190"/>
    </row>
    <row r="451" spans="1:7" x14ac:dyDescent="0.35">
      <c r="A451" s="164" t="s">
        <v>427</v>
      </c>
      <c r="B451" s="210"/>
      <c r="C451" s="210" t="s">
        <v>251</v>
      </c>
      <c r="D451" s="166" t="s">
        <v>107</v>
      </c>
      <c r="E451" s="135">
        <v>45</v>
      </c>
      <c r="F451" s="15"/>
      <c r="G451" s="114"/>
    </row>
    <row r="452" spans="1:7" x14ac:dyDescent="0.35">
      <c r="A452" s="191"/>
      <c r="B452" s="185"/>
      <c r="C452" s="210"/>
      <c r="D452" s="186"/>
      <c r="E452" s="199"/>
      <c r="F452" s="15"/>
      <c r="G452" s="190"/>
    </row>
    <row r="453" spans="1:7" x14ac:dyDescent="0.35">
      <c r="A453" s="211" t="s">
        <v>641</v>
      </c>
      <c r="B453" s="212"/>
      <c r="C453" s="214" t="s">
        <v>213</v>
      </c>
      <c r="D453" s="135"/>
      <c r="E453" s="167"/>
      <c r="F453" s="215"/>
      <c r="G453" s="216"/>
    </row>
    <row r="454" spans="1:7" x14ac:dyDescent="0.35">
      <c r="A454" s="164"/>
      <c r="B454" s="210"/>
      <c r="C454" s="210"/>
      <c r="D454" s="210"/>
      <c r="E454" s="167"/>
      <c r="F454" s="215"/>
      <c r="G454" s="216"/>
    </row>
    <row r="455" spans="1:7" ht="31" x14ac:dyDescent="0.35">
      <c r="A455" s="164" t="s">
        <v>642</v>
      </c>
      <c r="B455" s="210"/>
      <c r="C455" s="14" t="s">
        <v>315</v>
      </c>
      <c r="D455" s="135" t="s">
        <v>107</v>
      </c>
      <c r="E455" s="217">
        <v>100</v>
      </c>
      <c r="F455" s="15"/>
      <c r="G455" s="114"/>
    </row>
    <row r="456" spans="1:7" x14ac:dyDescent="0.35">
      <c r="A456" s="164"/>
      <c r="B456" s="210"/>
      <c r="C456" s="210"/>
      <c r="D456" s="210"/>
      <c r="E456" s="135"/>
      <c r="F456" s="215"/>
      <c r="G456" s="216"/>
    </row>
    <row r="457" spans="1:7" ht="46.5" x14ac:dyDescent="0.35">
      <c r="A457" s="164" t="s">
        <v>643</v>
      </c>
      <c r="B457" s="210"/>
      <c r="C457" s="14" t="s">
        <v>212</v>
      </c>
      <c r="D457" s="135" t="s">
        <v>254</v>
      </c>
      <c r="E457" s="135">
        <v>400</v>
      </c>
      <c r="F457" s="15"/>
      <c r="G457" s="114"/>
    </row>
    <row r="458" spans="1:7" ht="13.75" customHeight="1" x14ac:dyDescent="0.35">
      <c r="A458" s="191"/>
      <c r="B458" s="185"/>
      <c r="C458" s="185"/>
      <c r="D458" s="185"/>
      <c r="E458" s="199"/>
      <c r="F458" s="15"/>
      <c r="G458" s="190"/>
    </row>
    <row r="459" spans="1:7" x14ac:dyDescent="0.35">
      <c r="A459" s="211" t="s">
        <v>428</v>
      </c>
      <c r="B459" s="210"/>
      <c r="C459" s="214" t="s">
        <v>214</v>
      </c>
      <c r="D459" s="135"/>
      <c r="E459" s="167"/>
      <c r="F459" s="215"/>
      <c r="G459" s="216"/>
    </row>
    <row r="460" spans="1:7" x14ac:dyDescent="0.35">
      <c r="A460" s="191"/>
      <c r="B460" s="185"/>
      <c r="C460" s="185"/>
      <c r="D460" s="185"/>
      <c r="E460" s="199"/>
      <c r="F460" s="15"/>
      <c r="G460" s="190"/>
    </row>
    <row r="461" spans="1:7" x14ac:dyDescent="0.35">
      <c r="A461" s="191" t="s">
        <v>429</v>
      </c>
      <c r="B461" s="185"/>
      <c r="C461" s="16" t="s">
        <v>215</v>
      </c>
      <c r="D461" s="9"/>
      <c r="E461" s="199"/>
      <c r="F461" s="15"/>
      <c r="G461" s="190"/>
    </row>
    <row r="462" spans="1:7" x14ac:dyDescent="0.35">
      <c r="A462" s="191"/>
      <c r="B462" s="185"/>
      <c r="C462" s="185"/>
      <c r="D462" s="185"/>
      <c r="E462" s="199"/>
      <c r="F462" s="15"/>
      <c r="G462" s="190"/>
    </row>
    <row r="463" spans="1:7" ht="46.5" x14ac:dyDescent="0.35">
      <c r="A463" s="191" t="s">
        <v>644</v>
      </c>
      <c r="B463" s="185"/>
      <c r="C463" s="14" t="s">
        <v>304</v>
      </c>
      <c r="D463" s="9" t="s">
        <v>114</v>
      </c>
      <c r="E463" s="9">
        <v>45</v>
      </c>
      <c r="F463" s="15"/>
      <c r="G463" s="114"/>
    </row>
    <row r="464" spans="1:7" x14ac:dyDescent="0.35">
      <c r="A464" s="191"/>
      <c r="B464" s="185"/>
      <c r="C464" s="185"/>
      <c r="D464" s="185"/>
      <c r="E464" s="9"/>
      <c r="F464" s="15"/>
      <c r="G464" s="190"/>
    </row>
    <row r="465" spans="1:7" x14ac:dyDescent="0.35">
      <c r="A465" s="191" t="s">
        <v>430</v>
      </c>
      <c r="B465" s="185"/>
      <c r="C465" s="213" t="s">
        <v>216</v>
      </c>
      <c r="D465" s="186"/>
      <c r="E465" s="9"/>
      <c r="F465" s="15"/>
      <c r="G465" s="190"/>
    </row>
    <row r="466" spans="1:7" x14ac:dyDescent="0.35">
      <c r="A466" s="191"/>
      <c r="B466" s="185"/>
      <c r="C466" s="185"/>
      <c r="D466" s="185"/>
      <c r="E466" s="9"/>
      <c r="F466" s="15"/>
      <c r="G466" s="190"/>
    </row>
    <row r="467" spans="1:7" ht="31" x14ac:dyDescent="0.35">
      <c r="A467" s="191" t="s">
        <v>645</v>
      </c>
      <c r="B467" s="185"/>
      <c r="C467" s="185" t="s">
        <v>217</v>
      </c>
      <c r="D467" s="9" t="s">
        <v>114</v>
      </c>
      <c r="E467" s="9">
        <v>45</v>
      </c>
      <c r="F467" s="15"/>
      <c r="G467" s="114"/>
    </row>
    <row r="468" spans="1:7" x14ac:dyDescent="0.35">
      <c r="A468" s="191"/>
      <c r="B468" s="185"/>
      <c r="C468" s="185"/>
      <c r="D468" s="185"/>
      <c r="E468" s="199"/>
      <c r="F468" s="15"/>
      <c r="G468" s="190"/>
    </row>
    <row r="469" spans="1:7" x14ac:dyDescent="0.35">
      <c r="A469" s="183">
        <v>6.4</v>
      </c>
      <c r="B469" s="185"/>
      <c r="C469" s="184" t="s">
        <v>255</v>
      </c>
      <c r="D469" s="186"/>
      <c r="E469" s="199"/>
      <c r="F469" s="15"/>
      <c r="G469" s="190"/>
    </row>
    <row r="470" spans="1:7" x14ac:dyDescent="0.35">
      <c r="A470" s="191"/>
      <c r="B470" s="185"/>
      <c r="C470" s="185"/>
      <c r="D470" s="185"/>
      <c r="E470" s="199"/>
      <c r="F470" s="15"/>
      <c r="G470" s="190"/>
    </row>
    <row r="471" spans="1:7" x14ac:dyDescent="0.35">
      <c r="A471" s="183" t="s">
        <v>431</v>
      </c>
      <c r="B471" s="185"/>
      <c r="C471" s="214" t="s">
        <v>221</v>
      </c>
      <c r="D471" s="9"/>
      <c r="E471" s="199"/>
      <c r="F471" s="15"/>
      <c r="G471" s="190"/>
    </row>
    <row r="472" spans="1:7" x14ac:dyDescent="0.35">
      <c r="A472" s="191"/>
      <c r="B472" s="185"/>
      <c r="C472" s="185"/>
      <c r="D472" s="185"/>
      <c r="E472" s="199"/>
      <c r="F472" s="15"/>
      <c r="G472" s="190"/>
    </row>
    <row r="473" spans="1:7" ht="31" x14ac:dyDescent="0.35">
      <c r="A473" s="191" t="s">
        <v>432</v>
      </c>
      <c r="B473" s="185"/>
      <c r="C473" s="14" t="s">
        <v>316</v>
      </c>
      <c r="D473" s="9"/>
      <c r="E473" s="199"/>
      <c r="F473" s="15"/>
      <c r="G473" s="190"/>
    </row>
    <row r="474" spans="1:7" x14ac:dyDescent="0.35">
      <c r="A474" s="191"/>
      <c r="B474" s="185"/>
      <c r="C474" s="185"/>
      <c r="D474" s="185"/>
      <c r="E474" s="199"/>
      <c r="F474" s="15"/>
      <c r="G474" s="190"/>
    </row>
    <row r="475" spans="1:7" x14ac:dyDescent="0.35">
      <c r="A475" s="191" t="s">
        <v>433</v>
      </c>
      <c r="B475" s="185"/>
      <c r="C475" s="14" t="s">
        <v>219</v>
      </c>
      <c r="D475" s="9" t="s">
        <v>107</v>
      </c>
      <c r="E475" s="9">
        <v>45</v>
      </c>
      <c r="F475" s="15"/>
      <c r="G475" s="114"/>
    </row>
    <row r="476" spans="1:7" x14ac:dyDescent="0.35">
      <c r="A476" s="191"/>
      <c r="B476" s="185"/>
      <c r="C476" s="185"/>
      <c r="D476" s="185"/>
      <c r="E476" s="199"/>
      <c r="F476" s="15"/>
      <c r="G476" s="190"/>
    </row>
    <row r="477" spans="1:7" x14ac:dyDescent="0.35">
      <c r="A477" s="183" t="s">
        <v>434</v>
      </c>
      <c r="B477" s="140"/>
      <c r="C477" s="214" t="s">
        <v>222</v>
      </c>
      <c r="D477" s="9"/>
      <c r="E477" s="218"/>
      <c r="F477" s="143"/>
      <c r="G477" s="190"/>
    </row>
    <row r="478" spans="1:7" x14ac:dyDescent="0.35">
      <c r="A478" s="191"/>
      <c r="B478" s="185"/>
      <c r="C478" s="185"/>
      <c r="D478" s="185"/>
      <c r="E478" s="199"/>
      <c r="F478" s="15"/>
      <c r="G478" s="190"/>
    </row>
    <row r="479" spans="1:7" ht="46.5" x14ac:dyDescent="0.35">
      <c r="A479" s="191" t="s">
        <v>435</v>
      </c>
      <c r="B479" s="140"/>
      <c r="C479" s="14" t="s">
        <v>317</v>
      </c>
      <c r="D479" s="9"/>
      <c r="E479" s="218"/>
      <c r="F479" s="143"/>
      <c r="G479" s="190"/>
    </row>
    <row r="480" spans="1:7" x14ac:dyDescent="0.35">
      <c r="A480" s="191"/>
      <c r="B480" s="185"/>
      <c r="C480" s="185"/>
      <c r="D480" s="185"/>
      <c r="E480" s="199"/>
      <c r="F480" s="15"/>
      <c r="G480" s="190"/>
    </row>
    <row r="481" spans="1:7" x14ac:dyDescent="0.35">
      <c r="A481" s="191" t="s">
        <v>436</v>
      </c>
      <c r="B481" s="185"/>
      <c r="C481" s="17" t="s">
        <v>220</v>
      </c>
      <c r="D481" s="9" t="s">
        <v>107</v>
      </c>
      <c r="E481" s="9">
        <v>200</v>
      </c>
      <c r="F481" s="15"/>
      <c r="G481" s="114"/>
    </row>
    <row r="482" spans="1:7" x14ac:dyDescent="0.35">
      <c r="A482" s="191"/>
      <c r="B482" s="185"/>
      <c r="C482" s="185"/>
      <c r="D482" s="185"/>
      <c r="E482" s="199"/>
      <c r="F482" s="15"/>
      <c r="G482" s="190"/>
    </row>
    <row r="483" spans="1:7" ht="16" thickBot="1" x14ac:dyDescent="0.4">
      <c r="A483" s="152" t="s">
        <v>49</v>
      </c>
      <c r="B483" s="153"/>
      <c r="C483" s="153"/>
      <c r="D483" s="154"/>
      <c r="E483" s="155"/>
      <c r="F483" s="156"/>
      <c r="G483" s="157"/>
    </row>
    <row r="484" spans="1:7" ht="16" thickTop="1" x14ac:dyDescent="0.35">
      <c r="A484" s="158" t="s">
        <v>50</v>
      </c>
      <c r="B484" s="159"/>
      <c r="C484" s="159"/>
      <c r="D484" s="160"/>
      <c r="E484" s="161"/>
      <c r="F484" s="162"/>
      <c r="G484" s="163"/>
    </row>
    <row r="485" spans="1:7" x14ac:dyDescent="0.35">
      <c r="A485" s="164"/>
      <c r="B485" s="165"/>
      <c r="C485" s="165"/>
      <c r="D485" s="166"/>
      <c r="E485" s="167"/>
      <c r="F485" s="168"/>
      <c r="G485" s="169"/>
    </row>
    <row r="486" spans="1:7" x14ac:dyDescent="0.35">
      <c r="A486" s="183" t="s">
        <v>437</v>
      </c>
      <c r="B486" s="185"/>
      <c r="C486" s="8" t="s">
        <v>256</v>
      </c>
      <c r="D486" s="9"/>
      <c r="E486" s="199"/>
      <c r="F486" s="15"/>
      <c r="G486" s="190"/>
    </row>
    <row r="487" spans="1:7" x14ac:dyDescent="0.35">
      <c r="A487" s="191"/>
      <c r="B487" s="185"/>
      <c r="C487" s="185"/>
      <c r="D487" s="185"/>
      <c r="E487" s="199"/>
      <c r="F487" s="15"/>
      <c r="G487" s="190"/>
    </row>
    <row r="488" spans="1:7" ht="31" x14ac:dyDescent="0.35">
      <c r="A488" s="191" t="s">
        <v>438</v>
      </c>
      <c r="B488" s="185"/>
      <c r="C488" s="14" t="s">
        <v>318</v>
      </c>
      <c r="D488" s="9"/>
      <c r="E488" s="199"/>
      <c r="F488" s="15"/>
      <c r="G488" s="190"/>
    </row>
    <row r="489" spans="1:7" x14ac:dyDescent="0.35">
      <c r="A489" s="191"/>
      <c r="B489" s="185"/>
      <c r="C489" s="185"/>
      <c r="D489" s="185"/>
      <c r="E489" s="199"/>
      <c r="F489" s="15"/>
      <c r="G489" s="190"/>
    </row>
    <row r="490" spans="1:7" x14ac:dyDescent="0.35">
      <c r="A490" s="191" t="s">
        <v>439</v>
      </c>
      <c r="B490" s="185"/>
      <c r="C490" s="17" t="s">
        <v>223</v>
      </c>
      <c r="D490" s="9" t="s">
        <v>114</v>
      </c>
      <c r="E490" s="9">
        <f>3*19</f>
        <v>57</v>
      </c>
      <c r="F490" s="15"/>
      <c r="G490" s="114"/>
    </row>
    <row r="491" spans="1:7" x14ac:dyDescent="0.35">
      <c r="A491" s="191"/>
      <c r="B491" s="185"/>
      <c r="C491" s="185"/>
      <c r="D491" s="185"/>
      <c r="E491" s="199"/>
      <c r="F491" s="189"/>
      <c r="G491" s="190"/>
    </row>
    <row r="492" spans="1:7" ht="31" x14ac:dyDescent="0.35">
      <c r="A492" s="191" t="s">
        <v>440</v>
      </c>
      <c r="B492" s="185"/>
      <c r="C492" s="14" t="s">
        <v>319</v>
      </c>
      <c r="D492" s="9"/>
      <c r="E492" s="199"/>
      <c r="F492" s="189"/>
      <c r="G492" s="190"/>
    </row>
    <row r="493" spans="1:7" x14ac:dyDescent="0.35">
      <c r="A493" s="191"/>
      <c r="B493" s="185"/>
      <c r="C493" s="14"/>
      <c r="D493" s="9"/>
      <c r="E493" s="199"/>
      <c r="F493" s="189"/>
      <c r="G493" s="190"/>
    </row>
    <row r="494" spans="1:7" x14ac:dyDescent="0.35">
      <c r="A494" s="191" t="s">
        <v>441</v>
      </c>
      <c r="B494" s="185"/>
      <c r="C494" s="14" t="s">
        <v>321</v>
      </c>
      <c r="D494" s="9" t="s">
        <v>107</v>
      </c>
      <c r="E494" s="9">
        <f>3*19</f>
        <v>57</v>
      </c>
      <c r="F494" s="15"/>
      <c r="G494" s="114"/>
    </row>
    <row r="495" spans="1:7" x14ac:dyDescent="0.35">
      <c r="A495" s="191"/>
      <c r="B495" s="185"/>
      <c r="C495" s="185"/>
      <c r="D495" s="185"/>
      <c r="E495" s="186"/>
      <c r="F495" s="189"/>
      <c r="G495" s="190"/>
    </row>
    <row r="496" spans="1:7" x14ac:dyDescent="0.35">
      <c r="A496" s="183" t="s">
        <v>442</v>
      </c>
      <c r="B496" s="184"/>
      <c r="C496" s="8" t="s">
        <v>322</v>
      </c>
      <c r="D496" s="9"/>
      <c r="E496" s="186"/>
      <c r="F496" s="189"/>
      <c r="G496" s="190"/>
    </row>
    <row r="497" spans="1:7" x14ac:dyDescent="0.35">
      <c r="A497" s="191"/>
      <c r="B497" s="185"/>
      <c r="C497" s="185"/>
      <c r="D497" s="185"/>
      <c r="E497" s="186"/>
      <c r="F497" s="189"/>
      <c r="G497" s="190"/>
    </row>
    <row r="498" spans="1:7" ht="46.5" x14ac:dyDescent="0.35">
      <c r="A498" s="191" t="s">
        <v>443</v>
      </c>
      <c r="B498" s="185"/>
      <c r="C498" s="14" t="s">
        <v>260</v>
      </c>
      <c r="D498" s="9" t="s">
        <v>113</v>
      </c>
      <c r="E498" s="186">
        <v>3</v>
      </c>
      <c r="F498" s="15"/>
      <c r="G498" s="114"/>
    </row>
    <row r="499" spans="1:7" x14ac:dyDescent="0.35">
      <c r="A499" s="191"/>
      <c r="B499" s="185"/>
      <c r="C499" s="185"/>
      <c r="D499" s="185"/>
      <c r="E499" s="186"/>
      <c r="F499" s="189"/>
      <c r="G499" s="190"/>
    </row>
    <row r="500" spans="1:7" x14ac:dyDescent="0.35">
      <c r="A500" s="183" t="s">
        <v>444</v>
      </c>
      <c r="B500" s="185"/>
      <c r="C500" s="8" t="s">
        <v>224</v>
      </c>
      <c r="D500" s="9"/>
      <c r="E500" s="186"/>
      <c r="F500" s="189"/>
      <c r="G500" s="190"/>
    </row>
    <row r="501" spans="1:7" x14ac:dyDescent="0.35">
      <c r="A501" s="191"/>
      <c r="B501" s="185"/>
      <c r="C501" s="185"/>
      <c r="D501" s="185"/>
      <c r="E501" s="186"/>
      <c r="F501" s="189"/>
      <c r="G501" s="190"/>
    </row>
    <row r="502" spans="1:7" x14ac:dyDescent="0.35">
      <c r="A502" s="191" t="s">
        <v>257</v>
      </c>
      <c r="B502" s="185"/>
      <c r="C502" s="14" t="s">
        <v>447</v>
      </c>
      <c r="D502" s="9" t="s">
        <v>113</v>
      </c>
      <c r="E502" s="186">
        <f>3*2</f>
        <v>6</v>
      </c>
      <c r="F502" s="15"/>
      <c r="G502" s="114"/>
    </row>
    <row r="503" spans="1:7" x14ac:dyDescent="0.35">
      <c r="A503" s="191"/>
      <c r="B503" s="185"/>
      <c r="C503" s="185"/>
      <c r="D503" s="185"/>
      <c r="E503" s="186"/>
      <c r="F503" s="189"/>
      <c r="G503" s="190"/>
    </row>
    <row r="504" spans="1:7" x14ac:dyDescent="0.35">
      <c r="A504" s="183">
        <v>6.5</v>
      </c>
      <c r="B504" s="185"/>
      <c r="C504" s="8" t="s">
        <v>258</v>
      </c>
      <c r="D504" s="9"/>
      <c r="E504" s="186"/>
      <c r="F504" s="189"/>
      <c r="G504" s="190"/>
    </row>
    <row r="505" spans="1:7" x14ac:dyDescent="0.35">
      <c r="A505" s="191"/>
      <c r="B505" s="185"/>
      <c r="C505" s="185"/>
      <c r="D505" s="185"/>
      <c r="E505" s="186"/>
      <c r="F505" s="189"/>
      <c r="G505" s="190"/>
    </row>
    <row r="506" spans="1:7" x14ac:dyDescent="0.35">
      <c r="A506" s="6" t="s">
        <v>445</v>
      </c>
      <c r="B506" s="14"/>
      <c r="C506" s="8" t="s">
        <v>531</v>
      </c>
      <c r="D506" s="9"/>
      <c r="E506" s="9"/>
      <c r="F506" s="189"/>
      <c r="G506" s="190"/>
    </row>
    <row r="507" spans="1:7" x14ac:dyDescent="0.35">
      <c r="A507" s="13"/>
      <c r="B507" s="14"/>
      <c r="C507" s="14"/>
      <c r="D507" s="14"/>
      <c r="E507" s="9"/>
      <c r="F507" s="189"/>
      <c r="G507" s="190"/>
    </row>
    <row r="508" spans="1:7" ht="77.5" x14ac:dyDescent="0.35">
      <c r="A508" s="13" t="s">
        <v>446</v>
      </c>
      <c r="B508" s="14"/>
      <c r="C508" s="14" t="s">
        <v>646</v>
      </c>
      <c r="D508" s="9" t="s">
        <v>114</v>
      </c>
      <c r="E508" s="9">
        <f>3*34</f>
        <v>102</v>
      </c>
      <c r="F508" s="15"/>
      <c r="G508" s="114"/>
    </row>
    <row r="509" spans="1:7" x14ac:dyDescent="0.35">
      <c r="A509" s="13"/>
      <c r="B509" s="14"/>
      <c r="C509" s="14"/>
      <c r="D509" s="9"/>
      <c r="E509" s="9"/>
      <c r="F509" s="189"/>
      <c r="G509" s="190"/>
    </row>
    <row r="510" spans="1:7" x14ac:dyDescent="0.35">
      <c r="A510" s="6" t="s">
        <v>449</v>
      </c>
      <c r="B510" s="14"/>
      <c r="C510" s="8" t="s">
        <v>259</v>
      </c>
      <c r="D510" s="9"/>
      <c r="E510" s="9"/>
      <c r="F510" s="189"/>
      <c r="G510" s="190"/>
    </row>
    <row r="511" spans="1:7" x14ac:dyDescent="0.35">
      <c r="A511" s="13"/>
      <c r="B511" s="14"/>
      <c r="C511" s="14"/>
      <c r="D511" s="14"/>
      <c r="E511" s="9"/>
      <c r="F511" s="189"/>
      <c r="G511" s="190"/>
    </row>
    <row r="512" spans="1:7" ht="46.5" x14ac:dyDescent="0.35">
      <c r="A512" s="13" t="s">
        <v>450</v>
      </c>
      <c r="B512" s="14"/>
      <c r="C512" s="14" t="s">
        <v>647</v>
      </c>
      <c r="D512" s="9" t="s">
        <v>113</v>
      </c>
      <c r="E512" s="9">
        <v>3</v>
      </c>
      <c r="F512" s="15"/>
      <c r="G512" s="114"/>
    </row>
    <row r="513" spans="1:7" x14ac:dyDescent="0.35">
      <c r="A513" s="13"/>
      <c r="B513" s="14"/>
      <c r="C513" s="14"/>
      <c r="D513" s="9"/>
      <c r="E513" s="9"/>
      <c r="F513" s="189"/>
      <c r="G513" s="190"/>
    </row>
    <row r="514" spans="1:7" x14ac:dyDescent="0.35">
      <c r="A514" s="13" t="s">
        <v>451</v>
      </c>
      <c r="B514" s="14"/>
      <c r="C514" s="8" t="s">
        <v>452</v>
      </c>
      <c r="D514" s="14"/>
      <c r="E514" s="9"/>
      <c r="F514" s="189"/>
      <c r="G514" s="190"/>
    </row>
    <row r="515" spans="1:7" x14ac:dyDescent="0.35">
      <c r="A515" s="13"/>
      <c r="B515" s="14"/>
      <c r="C515" s="8"/>
      <c r="D515" s="14"/>
      <c r="E515" s="9"/>
      <c r="F515" s="189"/>
      <c r="G515" s="190"/>
    </row>
    <row r="516" spans="1:7" ht="46.5" x14ac:dyDescent="0.35">
      <c r="A516" s="13" t="s">
        <v>530</v>
      </c>
      <c r="B516" s="14"/>
      <c r="C516" s="14" t="s">
        <v>691</v>
      </c>
      <c r="D516" s="9" t="s">
        <v>232</v>
      </c>
      <c r="E516" s="9">
        <v>1</v>
      </c>
      <c r="F516" s="189">
        <v>120</v>
      </c>
      <c r="G516" s="190"/>
    </row>
    <row r="517" spans="1:7" x14ac:dyDescent="0.35">
      <c r="A517" s="13"/>
      <c r="B517" s="14"/>
      <c r="C517" s="14"/>
      <c r="D517" s="9"/>
      <c r="E517" s="9"/>
      <c r="F517" s="189"/>
      <c r="G517" s="190"/>
    </row>
    <row r="518" spans="1:7" x14ac:dyDescent="0.35">
      <c r="A518" s="13" t="s">
        <v>532</v>
      </c>
      <c r="B518" s="14"/>
      <c r="C518" s="14" t="s">
        <v>533</v>
      </c>
      <c r="D518" s="9" t="s">
        <v>77</v>
      </c>
      <c r="E518" s="10">
        <f>F516</f>
        <v>120</v>
      </c>
      <c r="F518" s="219"/>
      <c r="G518" s="114"/>
    </row>
    <row r="519" spans="1:7" x14ac:dyDescent="0.35">
      <c r="A519" s="13"/>
      <c r="B519" s="14"/>
      <c r="C519" s="14"/>
      <c r="D519" s="186"/>
      <c r="E519" s="220"/>
      <c r="F519" s="219"/>
      <c r="G519" s="114"/>
    </row>
    <row r="520" spans="1:7" x14ac:dyDescent="0.35">
      <c r="A520" s="191"/>
      <c r="B520" s="185"/>
      <c r="C520" s="221"/>
      <c r="D520" s="186"/>
      <c r="E520" s="186"/>
      <c r="F520" s="189"/>
      <c r="G520" s="190"/>
    </row>
    <row r="521" spans="1:7" ht="16" thickBot="1" x14ac:dyDescent="0.4">
      <c r="A521" s="152" t="s">
        <v>262</v>
      </c>
      <c r="B521" s="153"/>
      <c r="C521" s="153"/>
      <c r="D521" s="154"/>
      <c r="E521" s="154"/>
      <c r="F521" s="222"/>
      <c r="G521" s="157"/>
    </row>
    <row r="522" spans="1:7" ht="16" thickTop="1" x14ac:dyDescent="0.35">
      <c r="A522" s="56"/>
      <c r="G522" s="61"/>
    </row>
    <row r="523" spans="1:7" x14ac:dyDescent="0.35">
      <c r="A523" s="62" t="s">
        <v>286</v>
      </c>
      <c r="B523" s="63"/>
      <c r="C523" s="63"/>
      <c r="F523" s="65"/>
      <c r="G523" s="61"/>
    </row>
    <row r="524" spans="1:7" x14ac:dyDescent="0.35">
      <c r="A524" s="56" t="s">
        <v>331</v>
      </c>
      <c r="B524" s="66"/>
      <c r="C524" s="66"/>
      <c r="D524" s="67" t="s">
        <v>723</v>
      </c>
      <c r="E524" s="70"/>
      <c r="F524" s="70"/>
      <c r="G524" s="68"/>
    </row>
    <row r="525" spans="1:7" x14ac:dyDescent="0.35">
      <c r="A525" s="69" t="s">
        <v>608</v>
      </c>
      <c r="B525" s="66"/>
      <c r="C525" s="66"/>
      <c r="D525" s="71" t="s">
        <v>454</v>
      </c>
      <c r="E525" s="71"/>
      <c r="F525" s="71"/>
      <c r="G525" s="61"/>
    </row>
    <row r="526" spans="1:7" ht="16" thickBot="1" x14ac:dyDescent="0.4">
      <c r="A526" s="56"/>
      <c r="F526" s="65"/>
      <c r="G526" s="146"/>
    </row>
    <row r="527" spans="1:7" ht="16" thickTop="1" x14ac:dyDescent="0.35">
      <c r="A527" s="122" t="s">
        <v>4</v>
      </c>
      <c r="B527" s="73" t="s">
        <v>5</v>
      </c>
      <c r="C527" s="73" t="s">
        <v>1</v>
      </c>
      <c r="D527" s="73" t="s">
        <v>6</v>
      </c>
      <c r="E527" s="73" t="s">
        <v>7</v>
      </c>
      <c r="F527" s="74" t="s">
        <v>8</v>
      </c>
      <c r="G527" s="75" t="s">
        <v>9</v>
      </c>
    </row>
    <row r="528" spans="1:7" x14ac:dyDescent="0.35">
      <c r="A528" s="2" t="s">
        <v>10</v>
      </c>
      <c r="B528" s="3" t="s">
        <v>11</v>
      </c>
      <c r="C528" s="3"/>
      <c r="D528" s="3"/>
      <c r="E528" s="3"/>
      <c r="F528" s="77" t="s">
        <v>12</v>
      </c>
      <c r="G528" s="5" t="s">
        <v>12</v>
      </c>
    </row>
    <row r="529" spans="1:7" x14ac:dyDescent="0.35">
      <c r="A529" s="125"/>
      <c r="B529" s="126"/>
      <c r="C529" s="126"/>
      <c r="D529" s="126"/>
      <c r="E529" s="127"/>
      <c r="F529" s="129"/>
      <c r="G529" s="130"/>
    </row>
    <row r="530" spans="1:7" ht="46.5" x14ac:dyDescent="0.35">
      <c r="A530" s="6">
        <v>7</v>
      </c>
      <c r="B530" s="136"/>
      <c r="C530" s="8" t="s">
        <v>619</v>
      </c>
      <c r="D530" s="14"/>
      <c r="E530" s="9"/>
      <c r="F530" s="223"/>
      <c r="G530" s="132"/>
    </row>
    <row r="531" spans="1:7" x14ac:dyDescent="0.35">
      <c r="A531" s="13"/>
      <c r="B531" s="14"/>
      <c r="C531" s="14"/>
      <c r="D531" s="14"/>
      <c r="E531" s="9"/>
      <c r="F531" s="223"/>
      <c r="G531" s="114"/>
    </row>
    <row r="532" spans="1:7" ht="31" x14ac:dyDescent="0.35">
      <c r="A532" s="6">
        <v>7.1</v>
      </c>
      <c r="B532" s="136" t="s">
        <v>135</v>
      </c>
      <c r="C532" s="8" t="s">
        <v>3</v>
      </c>
      <c r="D532" s="14"/>
      <c r="E532" s="9"/>
      <c r="F532" s="223"/>
      <c r="G532" s="114"/>
    </row>
    <row r="533" spans="1:7" x14ac:dyDescent="0.35">
      <c r="A533" s="13"/>
      <c r="B533" s="14"/>
      <c r="C533" s="14"/>
      <c r="D533" s="14"/>
      <c r="E533" s="9"/>
      <c r="F533" s="223"/>
      <c r="G533" s="114"/>
    </row>
    <row r="534" spans="1:7" x14ac:dyDescent="0.35">
      <c r="A534" s="6" t="s">
        <v>233</v>
      </c>
      <c r="B534" s="136" t="s">
        <v>104</v>
      </c>
      <c r="C534" s="8" t="s">
        <v>105</v>
      </c>
      <c r="D534" s="14"/>
      <c r="E534" s="9"/>
      <c r="F534" s="223"/>
      <c r="G534" s="114"/>
    </row>
    <row r="535" spans="1:7" x14ac:dyDescent="0.35">
      <c r="A535" s="13"/>
      <c r="B535" s="14"/>
      <c r="C535" s="14"/>
      <c r="D535" s="14"/>
      <c r="E535" s="9"/>
      <c r="F535" s="223"/>
      <c r="G535" s="114"/>
    </row>
    <row r="536" spans="1:7" ht="31" x14ac:dyDescent="0.35">
      <c r="A536" s="193" t="s">
        <v>234</v>
      </c>
      <c r="B536" s="194" t="s">
        <v>104</v>
      </c>
      <c r="C536" s="194" t="s">
        <v>284</v>
      </c>
      <c r="D536" s="195" t="s">
        <v>727</v>
      </c>
      <c r="E536" s="9">
        <v>1500</v>
      </c>
      <c r="F536" s="223"/>
      <c r="G536" s="114"/>
    </row>
    <row r="537" spans="1:7" x14ac:dyDescent="0.35">
      <c r="A537" s="13"/>
      <c r="B537" s="14"/>
      <c r="C537" s="14"/>
      <c r="D537" s="14"/>
      <c r="E537" s="9"/>
      <c r="F537" s="223"/>
      <c r="G537" s="114"/>
    </row>
    <row r="538" spans="1:7" x14ac:dyDescent="0.35">
      <c r="A538" s="197" t="s">
        <v>235</v>
      </c>
      <c r="B538" s="198" t="s">
        <v>19</v>
      </c>
      <c r="C538" s="198" t="s">
        <v>138</v>
      </c>
      <c r="D538" s="195"/>
      <c r="E538" s="9"/>
      <c r="F538" s="223"/>
      <c r="G538" s="114"/>
    </row>
    <row r="539" spans="1:7" x14ac:dyDescent="0.35">
      <c r="A539" s="13"/>
      <c r="B539" s="14"/>
      <c r="C539" s="14"/>
      <c r="D539" s="14"/>
      <c r="E539" s="9"/>
      <c r="F539" s="223"/>
      <c r="G539" s="114"/>
    </row>
    <row r="540" spans="1:7" ht="46.5" x14ac:dyDescent="0.35">
      <c r="A540" s="193" t="s">
        <v>236</v>
      </c>
      <c r="B540" s="194" t="s">
        <v>117</v>
      </c>
      <c r="C540" s="194" t="s">
        <v>144</v>
      </c>
      <c r="D540" s="195"/>
      <c r="E540" s="9"/>
      <c r="F540" s="223"/>
      <c r="G540" s="114"/>
    </row>
    <row r="541" spans="1:7" x14ac:dyDescent="0.35">
      <c r="A541" s="13"/>
      <c r="B541" s="14"/>
      <c r="C541" s="14"/>
      <c r="D541" s="14"/>
      <c r="E541" s="9"/>
      <c r="F541" s="223"/>
      <c r="G541" s="114"/>
    </row>
    <row r="542" spans="1:7" ht="18.5" x14ac:dyDescent="0.35">
      <c r="A542" s="193" t="s">
        <v>271</v>
      </c>
      <c r="B542" s="194"/>
      <c r="C542" s="194" t="s">
        <v>143</v>
      </c>
      <c r="D542" s="195" t="s">
        <v>727</v>
      </c>
      <c r="E542" s="9">
        <v>520</v>
      </c>
      <c r="F542" s="223"/>
      <c r="G542" s="114"/>
    </row>
    <row r="543" spans="1:7" x14ac:dyDescent="0.35">
      <c r="A543" s="13"/>
      <c r="B543" s="14"/>
      <c r="C543" s="14"/>
      <c r="D543" s="14"/>
      <c r="E543" s="9"/>
      <c r="F543" s="223"/>
      <c r="G543" s="114"/>
    </row>
    <row r="544" spans="1:7" ht="31" x14ac:dyDescent="0.35">
      <c r="A544" s="6">
        <v>7.2</v>
      </c>
      <c r="B544" s="8" t="s">
        <v>132</v>
      </c>
      <c r="C544" s="8" t="s">
        <v>154</v>
      </c>
      <c r="D544" s="9"/>
      <c r="E544" s="9"/>
      <c r="F544" s="223"/>
      <c r="G544" s="132"/>
    </row>
    <row r="545" spans="1:7" x14ac:dyDescent="0.35">
      <c r="A545" s="13"/>
      <c r="B545" s="14"/>
      <c r="C545" s="14"/>
      <c r="D545" s="14"/>
      <c r="E545" s="9"/>
      <c r="F545" s="223"/>
      <c r="G545" s="114"/>
    </row>
    <row r="546" spans="1:7" x14ac:dyDescent="0.35">
      <c r="A546" s="6" t="s">
        <v>237</v>
      </c>
      <c r="B546" s="8"/>
      <c r="C546" s="8" t="s">
        <v>146</v>
      </c>
      <c r="D546" s="9"/>
      <c r="E546" s="9"/>
      <c r="F546" s="223"/>
      <c r="G546" s="114"/>
    </row>
    <row r="547" spans="1:7" x14ac:dyDescent="0.35">
      <c r="A547" s="13"/>
      <c r="B547" s="14"/>
      <c r="C547" s="14"/>
      <c r="D547" s="14"/>
      <c r="E547" s="9"/>
      <c r="F547" s="223"/>
      <c r="G547" s="114"/>
    </row>
    <row r="548" spans="1:7" ht="46.5" x14ac:dyDescent="0.35">
      <c r="A548" s="13" t="s">
        <v>238</v>
      </c>
      <c r="B548" s="14"/>
      <c r="C548" s="14" t="s">
        <v>537</v>
      </c>
      <c r="D548" s="9" t="s">
        <v>127</v>
      </c>
      <c r="E548" s="9">
        <v>9</v>
      </c>
      <c r="F548" s="223"/>
      <c r="G548" s="114"/>
    </row>
    <row r="549" spans="1:7" x14ac:dyDescent="0.35">
      <c r="A549" s="13"/>
      <c r="B549" s="14"/>
      <c r="C549" s="14"/>
      <c r="D549" s="14"/>
      <c r="E549" s="9"/>
      <c r="F549" s="223"/>
      <c r="G549" s="114"/>
    </row>
    <row r="550" spans="1:7" x14ac:dyDescent="0.35">
      <c r="A550" s="13" t="s">
        <v>239</v>
      </c>
      <c r="B550" s="14"/>
      <c r="C550" s="14" t="s">
        <v>536</v>
      </c>
      <c r="D550" s="9" t="s">
        <v>127</v>
      </c>
      <c r="E550" s="9">
        <v>9</v>
      </c>
      <c r="F550" s="223"/>
      <c r="G550" s="114"/>
    </row>
    <row r="551" spans="1:7" x14ac:dyDescent="0.35">
      <c r="A551" s="13"/>
      <c r="B551" s="14"/>
      <c r="C551" s="14"/>
      <c r="D551" s="14"/>
      <c r="E551" s="9"/>
      <c r="F551" s="223"/>
      <c r="G551" s="114"/>
    </row>
    <row r="552" spans="1:7" x14ac:dyDescent="0.35">
      <c r="A552" s="6" t="s">
        <v>455</v>
      </c>
      <c r="B552" s="14"/>
      <c r="C552" s="8" t="s">
        <v>147</v>
      </c>
      <c r="D552" s="9"/>
      <c r="E552" s="9"/>
      <c r="F552" s="223"/>
      <c r="G552" s="114"/>
    </row>
    <row r="553" spans="1:7" x14ac:dyDescent="0.35">
      <c r="A553" s="13"/>
      <c r="B553" s="14"/>
      <c r="C553" s="14"/>
      <c r="D553" s="14"/>
      <c r="E553" s="9"/>
      <c r="F553" s="223"/>
      <c r="G553" s="114"/>
    </row>
    <row r="554" spans="1:7" x14ac:dyDescent="0.35">
      <c r="A554" s="13" t="s">
        <v>456</v>
      </c>
      <c r="B554" s="14"/>
      <c r="C554" s="14" t="s">
        <v>148</v>
      </c>
      <c r="D554" s="9"/>
      <c r="E554" s="9"/>
      <c r="F554" s="223"/>
      <c r="G554" s="114"/>
    </row>
    <row r="555" spans="1:7" x14ac:dyDescent="0.35">
      <c r="A555" s="13"/>
      <c r="B555" s="14"/>
      <c r="C555" s="14"/>
      <c r="D555" s="14"/>
      <c r="E555" s="9"/>
      <c r="F555" s="223"/>
      <c r="G555" s="114"/>
    </row>
    <row r="556" spans="1:7" x14ac:dyDescent="0.35">
      <c r="A556" s="13" t="s">
        <v>457</v>
      </c>
      <c r="B556" s="14"/>
      <c r="C556" s="14" t="s">
        <v>145</v>
      </c>
      <c r="D556" s="9" t="s">
        <v>127</v>
      </c>
      <c r="E556" s="9">
        <v>8</v>
      </c>
      <c r="F556" s="223"/>
      <c r="G556" s="114"/>
    </row>
    <row r="557" spans="1:7" x14ac:dyDescent="0.35">
      <c r="A557" s="13"/>
      <c r="B557" s="14"/>
      <c r="C557" s="14"/>
      <c r="D557" s="14"/>
      <c r="E557" s="9"/>
      <c r="F557" s="223"/>
      <c r="G557" s="114"/>
    </row>
    <row r="558" spans="1:7" x14ac:dyDescent="0.35">
      <c r="A558" s="13" t="s">
        <v>458</v>
      </c>
      <c r="B558" s="14"/>
      <c r="C558" s="14" t="s">
        <v>194</v>
      </c>
      <c r="D558" s="9"/>
      <c r="E558" s="9"/>
      <c r="F558" s="223"/>
      <c r="G558" s="114"/>
    </row>
    <row r="559" spans="1:7" x14ac:dyDescent="0.35">
      <c r="A559" s="13"/>
      <c r="B559" s="14"/>
      <c r="C559" s="14"/>
      <c r="D559" s="14"/>
      <c r="E559" s="9"/>
      <c r="F559" s="223"/>
      <c r="G559" s="114"/>
    </row>
    <row r="560" spans="1:7" x14ac:dyDescent="0.35">
      <c r="A560" s="13" t="s">
        <v>459</v>
      </c>
      <c r="B560" s="14"/>
      <c r="C560" s="26" t="s">
        <v>133</v>
      </c>
      <c r="D560" s="22" t="s">
        <v>127</v>
      </c>
      <c r="E560" s="9">
        <v>3</v>
      </c>
      <c r="F560" s="223"/>
      <c r="G560" s="114"/>
    </row>
    <row r="561" spans="1:7" x14ac:dyDescent="0.35">
      <c r="A561" s="13"/>
      <c r="B561" s="14"/>
      <c r="C561" s="14"/>
      <c r="D561" s="14"/>
      <c r="E561" s="9"/>
      <c r="F561" s="223"/>
      <c r="G561" s="114"/>
    </row>
    <row r="562" spans="1:7" x14ac:dyDescent="0.35">
      <c r="A562" s="13" t="s">
        <v>460</v>
      </c>
      <c r="B562" s="14"/>
      <c r="C562" s="26" t="s">
        <v>149</v>
      </c>
      <c r="D562" s="22" t="s">
        <v>127</v>
      </c>
      <c r="E562" s="9">
        <v>1</v>
      </c>
      <c r="F562" s="223"/>
      <c r="G562" s="114"/>
    </row>
    <row r="563" spans="1:7" x14ac:dyDescent="0.35">
      <c r="A563" s="13"/>
      <c r="B563" s="14"/>
      <c r="C563" s="14"/>
      <c r="D563" s="14"/>
      <c r="E563" s="9"/>
      <c r="F563" s="223"/>
      <c r="G563" s="114"/>
    </row>
    <row r="564" spans="1:7" x14ac:dyDescent="0.35">
      <c r="A564" s="6" t="s">
        <v>461</v>
      </c>
      <c r="B564" s="14"/>
      <c r="C564" s="8" t="s">
        <v>150</v>
      </c>
      <c r="D564" s="9"/>
      <c r="E564" s="9"/>
      <c r="F564" s="223"/>
      <c r="G564" s="114"/>
    </row>
    <row r="565" spans="1:7" x14ac:dyDescent="0.35">
      <c r="A565" s="13"/>
      <c r="B565" s="14"/>
      <c r="C565" s="14"/>
      <c r="D565" s="14"/>
      <c r="E565" s="9"/>
      <c r="F565" s="223"/>
      <c r="G565" s="114"/>
    </row>
    <row r="566" spans="1:7" ht="46.5" x14ac:dyDescent="0.35">
      <c r="A566" s="13" t="s">
        <v>621</v>
      </c>
      <c r="B566" s="14"/>
      <c r="C566" s="14" t="s">
        <v>192</v>
      </c>
      <c r="D566" s="9"/>
      <c r="E566" s="9"/>
      <c r="F566" s="223"/>
      <c r="G566" s="114"/>
    </row>
    <row r="567" spans="1:7" x14ac:dyDescent="0.35">
      <c r="A567" s="13"/>
      <c r="B567" s="14"/>
      <c r="C567" s="14"/>
      <c r="D567" s="14"/>
      <c r="E567" s="9"/>
      <c r="F567" s="223"/>
      <c r="G567" s="114"/>
    </row>
    <row r="568" spans="1:7" x14ac:dyDescent="0.35">
      <c r="A568" s="13" t="s">
        <v>622</v>
      </c>
      <c r="B568" s="14"/>
      <c r="C568" s="14" t="s">
        <v>151</v>
      </c>
      <c r="D568" s="9" t="s">
        <v>127</v>
      </c>
      <c r="E568" s="9">
        <v>120</v>
      </c>
      <c r="F568" s="223"/>
      <c r="G568" s="114"/>
    </row>
    <row r="569" spans="1:7" x14ac:dyDescent="0.35">
      <c r="A569" s="13"/>
      <c r="B569" s="14"/>
      <c r="C569" s="14"/>
      <c r="D569" s="14"/>
      <c r="E569" s="9"/>
      <c r="F569" s="223"/>
      <c r="G569" s="114"/>
    </row>
    <row r="570" spans="1:7" ht="46.5" x14ac:dyDescent="0.35">
      <c r="A570" s="13" t="s">
        <v>462</v>
      </c>
      <c r="B570" s="14"/>
      <c r="C570" s="14" t="s">
        <v>538</v>
      </c>
      <c r="D570" s="9"/>
      <c r="E570" s="9"/>
      <c r="F570" s="223"/>
      <c r="G570" s="114"/>
    </row>
    <row r="571" spans="1:7" x14ac:dyDescent="0.35">
      <c r="A571" s="13"/>
      <c r="B571" s="14"/>
      <c r="C571" s="14"/>
      <c r="D571" s="14"/>
      <c r="E571" s="9"/>
      <c r="F571" s="223"/>
      <c r="G571" s="114"/>
    </row>
    <row r="572" spans="1:7" x14ac:dyDescent="0.35">
      <c r="A572" s="13" t="s">
        <v>463</v>
      </c>
      <c r="B572" s="14"/>
      <c r="C572" s="14" t="s">
        <v>151</v>
      </c>
      <c r="D572" s="9" t="s">
        <v>127</v>
      </c>
      <c r="E572" s="9">
        <v>14</v>
      </c>
      <c r="F572" s="223"/>
      <c r="G572" s="114"/>
    </row>
    <row r="573" spans="1:7" x14ac:dyDescent="0.35">
      <c r="A573" s="13"/>
      <c r="B573" s="14"/>
      <c r="C573" s="14"/>
      <c r="D573" s="14"/>
      <c r="E573" s="9"/>
      <c r="F573" s="223"/>
      <c r="G573" s="114"/>
    </row>
    <row r="574" spans="1:7" x14ac:dyDescent="0.35">
      <c r="A574" s="6" t="s">
        <v>464</v>
      </c>
      <c r="B574" s="14"/>
      <c r="C574" s="8" t="s">
        <v>188</v>
      </c>
      <c r="D574" s="9"/>
      <c r="E574" s="9"/>
      <c r="F574" s="223"/>
      <c r="G574" s="114"/>
    </row>
    <row r="575" spans="1:7" x14ac:dyDescent="0.35">
      <c r="A575" s="13"/>
      <c r="B575" s="14"/>
      <c r="C575" s="14"/>
      <c r="D575" s="14"/>
      <c r="E575" s="9"/>
      <c r="F575" s="223"/>
      <c r="G575" s="114"/>
    </row>
    <row r="576" spans="1:7" x14ac:dyDescent="0.35">
      <c r="A576" s="13" t="s">
        <v>465</v>
      </c>
      <c r="B576" s="14"/>
      <c r="C576" s="14" t="s">
        <v>193</v>
      </c>
      <c r="D576" s="9" t="s">
        <v>107</v>
      </c>
      <c r="E576" s="9">
        <v>523</v>
      </c>
      <c r="F576" s="223"/>
      <c r="G576" s="114"/>
    </row>
    <row r="577" spans="1:7" x14ac:dyDescent="0.35">
      <c r="A577" s="13"/>
      <c r="B577" s="14"/>
      <c r="C577" s="14"/>
      <c r="D577" s="9"/>
      <c r="E577" s="9"/>
      <c r="F577" s="223"/>
      <c r="G577" s="114"/>
    </row>
    <row r="578" spans="1:7" ht="22.75" customHeight="1" x14ac:dyDescent="0.35">
      <c r="A578" s="6">
        <v>7.3</v>
      </c>
      <c r="B578" s="8" t="s">
        <v>246</v>
      </c>
      <c r="C578" s="8" t="s">
        <v>245</v>
      </c>
      <c r="D578" s="14"/>
      <c r="E578" s="9"/>
      <c r="F578" s="223"/>
      <c r="G578" s="114"/>
    </row>
    <row r="579" spans="1:7" x14ac:dyDescent="0.35">
      <c r="A579" s="13"/>
      <c r="B579" s="14"/>
      <c r="C579" s="14"/>
      <c r="D579" s="14"/>
      <c r="E579" s="9"/>
      <c r="F579" s="223"/>
      <c r="G579" s="114"/>
    </row>
    <row r="580" spans="1:7" x14ac:dyDescent="0.35">
      <c r="A580" s="6" t="s">
        <v>272</v>
      </c>
      <c r="B580" s="14"/>
      <c r="C580" s="8" t="s">
        <v>202</v>
      </c>
      <c r="D580" s="9"/>
      <c r="E580" s="9"/>
      <c r="F580" s="223"/>
      <c r="G580" s="114"/>
    </row>
    <row r="581" spans="1:7" x14ac:dyDescent="0.35">
      <c r="A581" s="13"/>
      <c r="B581" s="14"/>
      <c r="C581" s="14"/>
      <c r="D581" s="14"/>
      <c r="E581" s="9"/>
      <c r="F581" s="223"/>
      <c r="G581" s="114"/>
    </row>
    <row r="582" spans="1:7" ht="18.5" x14ac:dyDescent="0.35">
      <c r="A582" s="13" t="s">
        <v>273</v>
      </c>
      <c r="B582" s="14"/>
      <c r="C582" s="14" t="s">
        <v>620</v>
      </c>
      <c r="D582" s="9" t="s">
        <v>732</v>
      </c>
      <c r="E582" s="9">
        <v>1</v>
      </c>
      <c r="F582" s="223"/>
      <c r="G582" s="114"/>
    </row>
    <row r="583" spans="1:7" x14ac:dyDescent="0.35">
      <c r="A583" s="13"/>
      <c r="B583" s="14"/>
      <c r="C583" s="14"/>
      <c r="D583" s="14"/>
      <c r="E583" s="9"/>
      <c r="F583" s="223"/>
      <c r="G583" s="114"/>
    </row>
    <row r="584" spans="1:7" x14ac:dyDescent="0.35">
      <c r="A584" s="13" t="s">
        <v>274</v>
      </c>
      <c r="B584" s="14"/>
      <c r="C584" s="8" t="s">
        <v>204</v>
      </c>
      <c r="D584" s="9"/>
      <c r="E584" s="9"/>
      <c r="F584" s="223"/>
      <c r="G584" s="114"/>
    </row>
    <row r="585" spans="1:7" x14ac:dyDescent="0.35">
      <c r="A585" s="13"/>
      <c r="B585" s="14"/>
      <c r="C585" s="14"/>
      <c r="D585" s="14"/>
      <c r="E585" s="9"/>
      <c r="F585" s="223"/>
      <c r="G585" s="114"/>
    </row>
    <row r="586" spans="1:7" x14ac:dyDescent="0.35">
      <c r="A586" s="13" t="s">
        <v>275</v>
      </c>
      <c r="B586" s="14"/>
      <c r="C586" s="14" t="s">
        <v>466</v>
      </c>
      <c r="D586" s="9"/>
      <c r="E586" s="9"/>
      <c r="F586" s="223"/>
      <c r="G586" s="114"/>
    </row>
    <row r="587" spans="1:7" x14ac:dyDescent="0.35">
      <c r="A587" s="13"/>
      <c r="B587" s="14"/>
      <c r="C587" s="14"/>
      <c r="D587" s="14"/>
      <c r="E587" s="9"/>
      <c r="F587" s="223"/>
      <c r="G587" s="114"/>
    </row>
    <row r="588" spans="1:7" x14ac:dyDescent="0.35">
      <c r="A588" s="13" t="s">
        <v>467</v>
      </c>
      <c r="B588" s="14"/>
      <c r="C588" s="14" t="s">
        <v>305</v>
      </c>
      <c r="D588" s="9" t="s">
        <v>127</v>
      </c>
      <c r="E588" s="9">
        <v>90</v>
      </c>
      <c r="F588" s="223"/>
      <c r="G588" s="114"/>
    </row>
    <row r="589" spans="1:7" x14ac:dyDescent="0.35">
      <c r="A589" s="13"/>
      <c r="B589" s="14"/>
      <c r="C589" s="14"/>
      <c r="D589" s="9"/>
      <c r="E589" s="9"/>
      <c r="F589" s="223"/>
      <c r="G589" s="114"/>
    </row>
    <row r="590" spans="1:7" ht="16" thickBot="1" x14ac:dyDescent="0.4">
      <c r="A590" s="224" t="s">
        <v>49</v>
      </c>
      <c r="B590" s="225"/>
      <c r="C590" s="225"/>
      <c r="D590" s="226"/>
      <c r="E590" s="226"/>
      <c r="F590" s="156"/>
      <c r="G590" s="33"/>
    </row>
    <row r="591" spans="1:7" ht="16" thickTop="1" x14ac:dyDescent="0.35">
      <c r="A591" s="227" t="s">
        <v>50</v>
      </c>
      <c r="B591" s="228"/>
      <c r="C591" s="228"/>
      <c r="D591" s="229"/>
      <c r="E591" s="229"/>
      <c r="F591" s="162"/>
      <c r="G591" s="38"/>
    </row>
    <row r="592" spans="1:7" x14ac:dyDescent="0.35">
      <c r="A592" s="6" t="s">
        <v>276</v>
      </c>
      <c r="B592" s="14"/>
      <c r="C592" s="8" t="s">
        <v>306</v>
      </c>
      <c r="D592" s="9"/>
      <c r="E592" s="9"/>
      <c r="F592" s="15"/>
      <c r="G592" s="114"/>
    </row>
    <row r="593" spans="1:7" x14ac:dyDescent="0.35">
      <c r="A593" s="13"/>
      <c r="B593" s="14"/>
      <c r="C593" s="14"/>
      <c r="D593" s="14"/>
      <c r="E593" s="9"/>
      <c r="F593" s="15"/>
      <c r="G593" s="114"/>
    </row>
    <row r="594" spans="1:7" ht="31" x14ac:dyDescent="0.35">
      <c r="A594" s="13" t="s">
        <v>277</v>
      </c>
      <c r="B594" s="14"/>
      <c r="C594" s="14" t="s">
        <v>307</v>
      </c>
      <c r="D594" s="9" t="s">
        <v>157</v>
      </c>
      <c r="E594" s="9">
        <v>3</v>
      </c>
      <c r="F594" s="223"/>
      <c r="G594" s="114"/>
    </row>
    <row r="595" spans="1:7" x14ac:dyDescent="0.35">
      <c r="A595" s="13"/>
      <c r="B595" s="14"/>
      <c r="C595" s="14"/>
      <c r="D595" s="14"/>
      <c r="E595" s="9"/>
      <c r="F595" s="223"/>
      <c r="G595" s="114"/>
    </row>
    <row r="596" spans="1:7" x14ac:dyDescent="0.35">
      <c r="A596" s="6" t="s">
        <v>278</v>
      </c>
      <c r="B596" s="14"/>
      <c r="C596" s="8" t="s">
        <v>308</v>
      </c>
      <c r="D596" s="9"/>
      <c r="E596" s="9"/>
      <c r="F596" s="223"/>
      <c r="G596" s="114"/>
    </row>
    <row r="597" spans="1:7" x14ac:dyDescent="0.35">
      <c r="A597" s="13"/>
      <c r="B597" s="14"/>
      <c r="C597" s="14"/>
      <c r="D597" s="14"/>
      <c r="E597" s="9"/>
      <c r="F597" s="223"/>
      <c r="G597" s="114"/>
    </row>
    <row r="598" spans="1:7" x14ac:dyDescent="0.35">
      <c r="A598" s="13" t="s">
        <v>279</v>
      </c>
      <c r="B598" s="14"/>
      <c r="C598" s="16" t="s">
        <v>309</v>
      </c>
      <c r="D598" s="9"/>
      <c r="E598" s="9"/>
      <c r="F598" s="223"/>
      <c r="G598" s="114"/>
    </row>
    <row r="599" spans="1:7" x14ac:dyDescent="0.35">
      <c r="A599" s="13"/>
      <c r="B599" s="14"/>
      <c r="C599" s="14"/>
      <c r="D599" s="14"/>
      <c r="E599" s="9"/>
      <c r="F599" s="223"/>
      <c r="G599" s="114"/>
    </row>
    <row r="600" spans="1:7" x14ac:dyDescent="0.35">
      <c r="A600" s="13" t="s">
        <v>468</v>
      </c>
      <c r="B600" s="14"/>
      <c r="C600" s="14" t="s">
        <v>310</v>
      </c>
      <c r="D600" s="9" t="s">
        <v>107</v>
      </c>
      <c r="E600" s="9">
        <v>20</v>
      </c>
      <c r="F600" s="223"/>
      <c r="G600" s="114"/>
    </row>
    <row r="601" spans="1:7" x14ac:dyDescent="0.35">
      <c r="A601" s="13"/>
      <c r="B601" s="14"/>
      <c r="C601" s="14"/>
      <c r="D601" s="14"/>
      <c r="E601" s="9"/>
      <c r="F601" s="223"/>
      <c r="G601" s="114"/>
    </row>
    <row r="602" spans="1:7" x14ac:dyDescent="0.35">
      <c r="A602" s="13" t="s">
        <v>469</v>
      </c>
      <c r="B602" s="14"/>
      <c r="C602" s="14" t="s">
        <v>478</v>
      </c>
      <c r="D602" s="9" t="s">
        <v>107</v>
      </c>
      <c r="E602" s="9">
        <v>85</v>
      </c>
      <c r="F602" s="223"/>
      <c r="G602" s="114"/>
    </row>
    <row r="603" spans="1:7" x14ac:dyDescent="0.35">
      <c r="A603" s="13"/>
      <c r="B603" s="14"/>
      <c r="C603" s="14"/>
      <c r="D603" s="14"/>
      <c r="E603" s="9"/>
      <c r="F603" s="15"/>
      <c r="G603" s="114"/>
    </row>
    <row r="604" spans="1:7" x14ac:dyDescent="0.35">
      <c r="A604" s="6" t="s">
        <v>470</v>
      </c>
      <c r="B604" s="140"/>
      <c r="C604" s="8" t="s">
        <v>211</v>
      </c>
      <c r="D604" s="141"/>
      <c r="E604" s="142"/>
      <c r="F604" s="223"/>
      <c r="G604" s="114"/>
    </row>
    <row r="605" spans="1:7" x14ac:dyDescent="0.35">
      <c r="A605" s="13"/>
      <c r="B605" s="14"/>
      <c r="C605" s="14"/>
      <c r="D605" s="14"/>
      <c r="E605" s="9"/>
      <c r="F605" s="223"/>
      <c r="G605" s="114"/>
    </row>
    <row r="606" spans="1:7" x14ac:dyDescent="0.35">
      <c r="A606" s="13"/>
      <c r="B606" s="140"/>
      <c r="C606" s="230" t="s">
        <v>199</v>
      </c>
      <c r="D606" s="141"/>
      <c r="E606" s="142"/>
      <c r="F606" s="223"/>
      <c r="G606" s="114"/>
    </row>
    <row r="607" spans="1:7" x14ac:dyDescent="0.35">
      <c r="A607" s="13"/>
      <c r="B607" s="14"/>
      <c r="C607" s="14"/>
      <c r="D607" s="14"/>
      <c r="E607" s="9"/>
      <c r="F607" s="223"/>
      <c r="G607" s="114"/>
    </row>
    <row r="608" spans="1:7" x14ac:dyDescent="0.35">
      <c r="A608" s="13"/>
      <c r="B608" s="140"/>
      <c r="C608" s="140" t="s">
        <v>200</v>
      </c>
      <c r="D608" s="141"/>
      <c r="E608" s="231"/>
      <c r="F608" s="223"/>
      <c r="G608" s="114"/>
    </row>
    <row r="609" spans="1:7" x14ac:dyDescent="0.35">
      <c r="A609" s="13"/>
      <c r="B609" s="14"/>
      <c r="C609" s="14"/>
      <c r="D609" s="14"/>
      <c r="E609" s="9"/>
      <c r="F609" s="223"/>
      <c r="G609" s="114"/>
    </row>
    <row r="610" spans="1:7" x14ac:dyDescent="0.35">
      <c r="A610" s="13" t="s">
        <v>471</v>
      </c>
      <c r="B610" s="14"/>
      <c r="C610" s="14" t="s">
        <v>243</v>
      </c>
      <c r="D610" s="9" t="s">
        <v>114</v>
      </c>
      <c r="E610" s="9">
        <v>55</v>
      </c>
      <c r="F610" s="223"/>
      <c r="G610" s="114"/>
    </row>
    <row r="611" spans="1:7" x14ac:dyDescent="0.35">
      <c r="A611" s="13"/>
      <c r="B611" s="14"/>
      <c r="C611" s="14"/>
      <c r="D611" s="14"/>
      <c r="E611" s="9"/>
      <c r="F611" s="223"/>
      <c r="G611" s="114"/>
    </row>
    <row r="612" spans="1:7" x14ac:dyDescent="0.35">
      <c r="A612" s="13" t="s">
        <v>472</v>
      </c>
      <c r="B612" s="14"/>
      <c r="C612" s="14" t="s">
        <v>244</v>
      </c>
      <c r="D612" s="9" t="s">
        <v>114</v>
      </c>
      <c r="E612" s="9">
        <v>45</v>
      </c>
      <c r="F612" s="223"/>
      <c r="G612" s="114"/>
    </row>
    <row r="613" spans="1:7" x14ac:dyDescent="0.35">
      <c r="A613" s="13"/>
      <c r="B613" s="14"/>
      <c r="C613" s="14"/>
      <c r="D613" s="9"/>
      <c r="E613" s="9"/>
      <c r="F613" s="223"/>
      <c r="G613" s="114"/>
    </row>
    <row r="614" spans="1:7" x14ac:dyDescent="0.35">
      <c r="A614" s="6" t="s">
        <v>473</v>
      </c>
      <c r="B614" s="8"/>
      <c r="C614" s="8" t="s">
        <v>311</v>
      </c>
      <c r="D614" s="9"/>
      <c r="E614" s="9"/>
      <c r="F614" s="15"/>
      <c r="G614" s="114"/>
    </row>
    <row r="615" spans="1:7" x14ac:dyDescent="0.35">
      <c r="A615" s="13"/>
      <c r="B615" s="14"/>
      <c r="C615" s="14"/>
      <c r="D615" s="14"/>
      <c r="E615" s="9"/>
      <c r="F615" s="15"/>
      <c r="G615" s="114"/>
    </row>
    <row r="616" spans="1:7" ht="46.5" x14ac:dyDescent="0.35">
      <c r="A616" s="13" t="s">
        <v>474</v>
      </c>
      <c r="B616" s="14"/>
      <c r="C616" s="14" t="s">
        <v>212</v>
      </c>
      <c r="D616" s="9" t="s">
        <v>201</v>
      </c>
      <c r="E616" s="9">
        <v>1</v>
      </c>
      <c r="F616" s="223"/>
      <c r="G616" s="114"/>
    </row>
    <row r="617" spans="1:7" x14ac:dyDescent="0.35">
      <c r="A617" s="13"/>
      <c r="B617" s="14"/>
      <c r="C617" s="14"/>
      <c r="D617" s="14"/>
      <c r="E617" s="9"/>
      <c r="F617" s="15"/>
      <c r="G617" s="114"/>
    </row>
    <row r="618" spans="1:7" ht="31" x14ac:dyDescent="0.35">
      <c r="A618" s="6">
        <v>7.4</v>
      </c>
      <c r="B618" s="8" t="s">
        <v>241</v>
      </c>
      <c r="C618" s="8" t="s">
        <v>247</v>
      </c>
      <c r="D618" s="9"/>
      <c r="E618" s="9"/>
      <c r="F618" s="15"/>
      <c r="G618" s="114"/>
    </row>
    <row r="619" spans="1:7" x14ac:dyDescent="0.35">
      <c r="A619" s="13"/>
      <c r="B619" s="14"/>
      <c r="C619" s="14"/>
      <c r="D619" s="9"/>
      <c r="E619" s="9"/>
      <c r="F619" s="15"/>
      <c r="G619" s="114"/>
    </row>
    <row r="620" spans="1:7" ht="62" x14ac:dyDescent="0.35">
      <c r="A620" s="13" t="s">
        <v>475</v>
      </c>
      <c r="B620" s="14"/>
      <c r="C620" s="14" t="s">
        <v>613</v>
      </c>
      <c r="D620" s="9"/>
      <c r="E620" s="9"/>
      <c r="F620" s="15"/>
      <c r="G620" s="114"/>
    </row>
    <row r="621" spans="1:7" x14ac:dyDescent="0.35">
      <c r="A621" s="13"/>
      <c r="B621" s="14"/>
      <c r="C621" s="14"/>
      <c r="D621" s="9"/>
      <c r="E621" s="9"/>
      <c r="F621" s="15"/>
      <c r="G621" s="114"/>
    </row>
    <row r="622" spans="1:7" x14ac:dyDescent="0.35">
      <c r="A622" s="13" t="s">
        <v>539</v>
      </c>
      <c r="B622" s="14"/>
      <c r="C622" s="14" t="s">
        <v>335</v>
      </c>
      <c r="D622" s="9" t="s">
        <v>232</v>
      </c>
      <c r="E622" s="9">
        <v>1</v>
      </c>
      <c r="F622" s="223">
        <v>1050000</v>
      </c>
      <c r="G622" s="114"/>
    </row>
    <row r="623" spans="1:7" x14ac:dyDescent="0.35">
      <c r="A623" s="13"/>
      <c r="B623" s="14"/>
      <c r="C623" s="14"/>
      <c r="D623" s="9"/>
      <c r="E623" s="9"/>
      <c r="F623" s="232"/>
      <c r="G623" s="114"/>
    </row>
    <row r="624" spans="1:7" x14ac:dyDescent="0.35">
      <c r="A624" s="13" t="s">
        <v>534</v>
      </c>
      <c r="B624" s="14"/>
      <c r="C624" s="14" t="s">
        <v>540</v>
      </c>
      <c r="D624" s="9" t="s">
        <v>77</v>
      </c>
      <c r="E624" s="138">
        <f>F622</f>
        <v>1050000</v>
      </c>
      <c r="F624" s="232"/>
      <c r="G624" s="114"/>
    </row>
    <row r="625" spans="1:7" x14ac:dyDescent="0.35">
      <c r="A625" s="13"/>
      <c r="B625" s="14"/>
      <c r="C625" s="14"/>
      <c r="D625" s="9"/>
      <c r="E625" s="9"/>
      <c r="F625" s="15"/>
      <c r="G625" s="114"/>
    </row>
    <row r="626" spans="1:7" x14ac:dyDescent="0.35">
      <c r="A626" s="6">
        <v>7.5</v>
      </c>
      <c r="B626" s="14"/>
      <c r="C626" s="8" t="s">
        <v>336</v>
      </c>
      <c r="D626" s="9"/>
      <c r="E626" s="10"/>
      <c r="F626" s="233"/>
      <c r="G626" s="114"/>
    </row>
    <row r="627" spans="1:7" x14ac:dyDescent="0.35">
      <c r="A627" s="13"/>
      <c r="B627" s="14"/>
      <c r="C627" s="14"/>
      <c r="D627" s="9"/>
      <c r="E627" s="10"/>
      <c r="F627" s="233"/>
      <c r="G627" s="114"/>
    </row>
    <row r="628" spans="1:7" ht="124" x14ac:dyDescent="0.35">
      <c r="A628" s="13"/>
      <c r="B628" s="14"/>
      <c r="C628" s="14" t="s">
        <v>614</v>
      </c>
      <c r="D628" s="9"/>
      <c r="E628" s="10"/>
      <c r="F628" s="233"/>
      <c r="G628" s="114"/>
    </row>
    <row r="629" spans="1:7" x14ac:dyDescent="0.35">
      <c r="A629" s="13"/>
      <c r="B629" s="14"/>
      <c r="C629" s="14"/>
      <c r="D629" s="9"/>
      <c r="E629" s="10"/>
      <c r="F629" s="233"/>
      <c r="G629" s="114"/>
    </row>
    <row r="630" spans="1:7" x14ac:dyDescent="0.35">
      <c r="A630" s="13" t="s">
        <v>476</v>
      </c>
      <c r="B630" s="14"/>
      <c r="C630" s="14" t="s">
        <v>700</v>
      </c>
      <c r="D630" s="9" t="s">
        <v>232</v>
      </c>
      <c r="E630" s="9">
        <v>1</v>
      </c>
      <c r="F630" s="223">
        <v>2500000</v>
      </c>
      <c r="G630" s="114"/>
    </row>
    <row r="631" spans="1:7" x14ac:dyDescent="0.35">
      <c r="A631" s="13"/>
      <c r="B631" s="14"/>
      <c r="C631" s="14"/>
      <c r="D631" s="9"/>
      <c r="E631" s="9"/>
      <c r="F631" s="15"/>
      <c r="G631" s="114"/>
    </row>
    <row r="632" spans="1:7" x14ac:dyDescent="0.35">
      <c r="A632" s="13" t="s">
        <v>477</v>
      </c>
      <c r="B632" s="14"/>
      <c r="C632" s="14" t="s">
        <v>615</v>
      </c>
      <c r="D632" s="9" t="s">
        <v>77</v>
      </c>
      <c r="E632" s="138">
        <f>F630</f>
        <v>2500000</v>
      </c>
      <c r="F632" s="234"/>
      <c r="G632" s="114"/>
    </row>
    <row r="633" spans="1:7" x14ac:dyDescent="0.35">
      <c r="A633" s="13"/>
      <c r="B633" s="14"/>
      <c r="C633" s="14"/>
      <c r="D633" s="9"/>
      <c r="E633" s="10"/>
      <c r="F633" s="233"/>
      <c r="G633" s="114"/>
    </row>
    <row r="634" spans="1:7" x14ac:dyDescent="0.35">
      <c r="A634" s="6">
        <v>7.6</v>
      </c>
      <c r="B634" s="14"/>
      <c r="C634" s="8" t="s">
        <v>258</v>
      </c>
      <c r="D634" s="9"/>
      <c r="E634" s="9"/>
      <c r="F634" s="15"/>
      <c r="G634" s="114"/>
    </row>
    <row r="635" spans="1:7" x14ac:dyDescent="0.35">
      <c r="A635" s="13"/>
      <c r="B635" s="14"/>
      <c r="C635" s="14"/>
      <c r="D635" s="9"/>
      <c r="E635" s="9"/>
      <c r="F635" s="15"/>
      <c r="G635" s="114"/>
    </row>
    <row r="636" spans="1:7" x14ac:dyDescent="0.35">
      <c r="A636" s="6" t="s">
        <v>623</v>
      </c>
      <c r="B636" s="14"/>
      <c r="C636" s="8" t="s">
        <v>531</v>
      </c>
      <c r="D636" s="9"/>
      <c r="E636" s="9"/>
      <c r="F636" s="15"/>
      <c r="G636" s="114"/>
    </row>
    <row r="637" spans="1:7" x14ac:dyDescent="0.35">
      <c r="A637" s="13"/>
      <c r="B637" s="14"/>
      <c r="C637" s="14"/>
      <c r="D637" s="9"/>
      <c r="E637" s="9"/>
      <c r="F637" s="15"/>
      <c r="G637" s="114"/>
    </row>
    <row r="638" spans="1:7" ht="77.5" x14ac:dyDescent="0.35">
      <c r="A638" s="13" t="s">
        <v>624</v>
      </c>
      <c r="B638" s="14"/>
      <c r="C638" s="14" t="s">
        <v>612</v>
      </c>
      <c r="D638" s="9" t="s">
        <v>114</v>
      </c>
      <c r="E638" s="9">
        <v>240</v>
      </c>
      <c r="F638" s="223"/>
      <c r="G638" s="114"/>
    </row>
    <row r="639" spans="1:7" x14ac:dyDescent="0.35">
      <c r="A639" s="13"/>
      <c r="B639" s="14"/>
      <c r="C639" s="14"/>
      <c r="D639" s="9"/>
      <c r="E639" s="9"/>
      <c r="F639" s="223"/>
      <c r="G639" s="114"/>
    </row>
    <row r="640" spans="1:7" x14ac:dyDescent="0.35">
      <c r="A640" s="6" t="s">
        <v>625</v>
      </c>
      <c r="B640" s="14"/>
      <c r="C640" s="8" t="s">
        <v>259</v>
      </c>
      <c r="D640" s="9"/>
      <c r="E640" s="9"/>
      <c r="F640" s="223"/>
      <c r="G640" s="114"/>
    </row>
    <row r="641" spans="1:7" x14ac:dyDescent="0.35">
      <c r="A641" s="13"/>
      <c r="B641" s="14"/>
      <c r="C641" s="14"/>
      <c r="D641" s="9"/>
      <c r="E641" s="9"/>
      <c r="F641" s="223"/>
      <c r="G641" s="114"/>
    </row>
    <row r="642" spans="1:7" ht="31" x14ac:dyDescent="0.35">
      <c r="A642" s="13" t="s">
        <v>626</v>
      </c>
      <c r="B642" s="14"/>
      <c r="C642" s="14" t="s">
        <v>616</v>
      </c>
      <c r="D642" s="9" t="s">
        <v>113</v>
      </c>
      <c r="E642" s="9">
        <v>1</v>
      </c>
      <c r="F642" s="223"/>
      <c r="G642" s="114"/>
    </row>
    <row r="643" spans="1:7" x14ac:dyDescent="0.35">
      <c r="A643" s="13"/>
      <c r="B643" s="14"/>
      <c r="C643" s="14"/>
      <c r="D643" s="9"/>
      <c r="E643" s="9"/>
      <c r="F643" s="15"/>
      <c r="G643" s="114"/>
    </row>
    <row r="644" spans="1:7" x14ac:dyDescent="0.35">
      <c r="A644" s="6">
        <v>7.7</v>
      </c>
      <c r="B644" s="14"/>
      <c r="C644" s="8" t="s">
        <v>452</v>
      </c>
      <c r="D644" s="14"/>
      <c r="E644" s="9"/>
      <c r="F644" s="10"/>
      <c r="G644" s="114"/>
    </row>
    <row r="645" spans="1:7" x14ac:dyDescent="0.35">
      <c r="A645" s="13"/>
      <c r="B645" s="14"/>
      <c r="C645" s="8"/>
      <c r="D645" s="14"/>
      <c r="E645" s="9"/>
      <c r="F645" s="10"/>
      <c r="G645" s="114"/>
    </row>
    <row r="646" spans="1:7" ht="31" x14ac:dyDescent="0.35">
      <c r="A646" s="13" t="s">
        <v>627</v>
      </c>
      <c r="B646" s="14"/>
      <c r="C646" s="14" t="s">
        <v>617</v>
      </c>
      <c r="D646" s="9" t="s">
        <v>232</v>
      </c>
      <c r="E646" s="9">
        <v>1</v>
      </c>
      <c r="F646" s="15">
        <v>70000</v>
      </c>
      <c r="G646" s="114"/>
    </row>
    <row r="647" spans="1:7" x14ac:dyDescent="0.35">
      <c r="A647" s="13"/>
      <c r="B647" s="14"/>
      <c r="C647" s="14"/>
      <c r="D647" s="9"/>
      <c r="E647" s="9"/>
      <c r="F647" s="10"/>
      <c r="G647" s="114"/>
    </row>
    <row r="648" spans="1:7" x14ac:dyDescent="0.35">
      <c r="A648" s="13" t="s">
        <v>628</v>
      </c>
      <c r="B648" s="140"/>
      <c r="C648" s="14" t="s">
        <v>618</v>
      </c>
      <c r="D648" s="9" t="s">
        <v>77</v>
      </c>
      <c r="E648" s="10">
        <f>SUM(F646)</f>
        <v>70000</v>
      </c>
      <c r="F648" s="235"/>
      <c r="G648" s="114"/>
    </row>
    <row r="649" spans="1:7" x14ac:dyDescent="0.35">
      <c r="A649" s="13"/>
      <c r="B649" s="14"/>
      <c r="C649" s="14"/>
      <c r="D649" s="9"/>
      <c r="E649" s="10"/>
      <c r="F649" s="235"/>
      <c r="G649" s="114"/>
    </row>
    <row r="650" spans="1:7" ht="16" thickBot="1" x14ac:dyDescent="0.4">
      <c r="A650" s="224" t="s">
        <v>240</v>
      </c>
      <c r="B650" s="225"/>
      <c r="C650" s="225"/>
      <c r="D650" s="226"/>
      <c r="E650" s="226"/>
      <c r="F650" s="156"/>
      <c r="G650" s="33"/>
    </row>
    <row r="651" spans="1:7" ht="16" thickTop="1" x14ac:dyDescent="0.35">
      <c r="A651" s="236"/>
      <c r="B651" s="237"/>
      <c r="C651" s="237"/>
      <c r="D651" s="238"/>
      <c r="E651" s="238"/>
      <c r="F651" s="239"/>
      <c r="G651" s="240"/>
    </row>
    <row r="652" spans="1:7" x14ac:dyDescent="0.35">
      <c r="A652" s="62" t="s">
        <v>286</v>
      </c>
      <c r="B652" s="63"/>
      <c r="C652" s="63"/>
      <c r="F652" s="65"/>
      <c r="G652" s="61"/>
    </row>
    <row r="653" spans="1:7" x14ac:dyDescent="0.35">
      <c r="A653" s="56" t="s">
        <v>331</v>
      </c>
      <c r="B653" s="66"/>
      <c r="C653" s="66"/>
      <c r="E653" s="67" t="s">
        <v>723</v>
      </c>
      <c r="F653" s="70"/>
      <c r="G653" s="68"/>
    </row>
    <row r="654" spans="1:7" x14ac:dyDescent="0.35">
      <c r="A654" s="69" t="s">
        <v>608</v>
      </c>
      <c r="B654" s="66"/>
      <c r="C654" s="66"/>
      <c r="E654" s="71" t="s">
        <v>479</v>
      </c>
      <c r="F654" s="71"/>
      <c r="G654" s="61"/>
    </row>
    <row r="655" spans="1:7" ht="16" thickBot="1" x14ac:dyDescent="0.4">
      <c r="A655" s="56"/>
      <c r="F655" s="65"/>
      <c r="G655" s="146"/>
    </row>
    <row r="656" spans="1:7" ht="16" thickTop="1" x14ac:dyDescent="0.35">
      <c r="A656" s="122" t="s">
        <v>4</v>
      </c>
      <c r="B656" s="73" t="s">
        <v>5</v>
      </c>
      <c r="C656" s="73" t="s">
        <v>1</v>
      </c>
      <c r="D656" s="73" t="s">
        <v>6</v>
      </c>
      <c r="E656" s="73" t="s">
        <v>7</v>
      </c>
      <c r="F656" s="74" t="s">
        <v>8</v>
      </c>
      <c r="G656" s="123" t="s">
        <v>9</v>
      </c>
    </row>
    <row r="657" spans="1:7" x14ac:dyDescent="0.35">
      <c r="A657" s="2" t="s">
        <v>10</v>
      </c>
      <c r="B657" s="3" t="s">
        <v>11</v>
      </c>
      <c r="C657" s="3"/>
      <c r="D657" s="3"/>
      <c r="E657" s="3"/>
      <c r="F657" s="77" t="s">
        <v>12</v>
      </c>
      <c r="G657" s="124" t="s">
        <v>12</v>
      </c>
    </row>
    <row r="658" spans="1:7" x14ac:dyDescent="0.35">
      <c r="A658" s="241"/>
      <c r="B658" s="126"/>
      <c r="C658" s="126"/>
      <c r="D658" s="127"/>
      <c r="E658" s="127"/>
      <c r="F658" s="129"/>
      <c r="G658" s="130"/>
    </row>
    <row r="659" spans="1:7" x14ac:dyDescent="0.35">
      <c r="A659" s="242">
        <v>8</v>
      </c>
      <c r="B659" s="8"/>
      <c r="C659" s="8" t="s">
        <v>572</v>
      </c>
      <c r="D659" s="9"/>
      <c r="E659" s="9"/>
      <c r="F659" s="131"/>
      <c r="G659" s="114"/>
    </row>
    <row r="660" spans="1:7" x14ac:dyDescent="0.35">
      <c r="A660" s="243"/>
      <c r="B660" s="14"/>
      <c r="C660" s="14"/>
      <c r="D660" s="9"/>
      <c r="E660" s="9"/>
      <c r="F660" s="131"/>
      <c r="G660" s="114"/>
    </row>
    <row r="661" spans="1:7" ht="31" x14ac:dyDescent="0.35">
      <c r="A661" s="244"/>
      <c r="B661" s="245"/>
      <c r="C661" s="246" t="s">
        <v>480</v>
      </c>
      <c r="D661" s="247"/>
      <c r="E661" s="248"/>
      <c r="F661" s="249"/>
      <c r="G661" s="114"/>
    </row>
    <row r="662" spans="1:7" x14ac:dyDescent="0.35">
      <c r="A662" s="244"/>
      <c r="B662" s="245"/>
      <c r="C662" s="250"/>
      <c r="D662" s="247"/>
      <c r="E662" s="248"/>
      <c r="F662" s="249"/>
      <c r="G662" s="114"/>
    </row>
    <row r="663" spans="1:7" ht="46.5" x14ac:dyDescent="0.35">
      <c r="A663" s="244">
        <v>8.1</v>
      </c>
      <c r="B663" s="245"/>
      <c r="C663" s="251" t="s">
        <v>565</v>
      </c>
      <c r="D663" s="247"/>
      <c r="E663" s="248"/>
      <c r="F663" s="249"/>
      <c r="G663" s="114"/>
    </row>
    <row r="664" spans="1:7" x14ac:dyDescent="0.35">
      <c r="A664" s="244"/>
      <c r="B664" s="245"/>
      <c r="C664" s="251"/>
      <c r="D664" s="247"/>
      <c r="E664" s="248"/>
      <c r="F664" s="249"/>
      <c r="G664" s="114"/>
    </row>
    <row r="665" spans="1:7" ht="62" x14ac:dyDescent="0.35">
      <c r="A665" s="252" t="s">
        <v>491</v>
      </c>
      <c r="B665" s="245"/>
      <c r="C665" s="253" t="s">
        <v>609</v>
      </c>
      <c r="D665" s="254" t="s">
        <v>113</v>
      </c>
      <c r="E665" s="254">
        <v>1</v>
      </c>
      <c r="F665" s="223"/>
      <c r="G665" s="114"/>
    </row>
    <row r="666" spans="1:7" x14ac:dyDescent="0.35">
      <c r="A666" s="252"/>
      <c r="B666" s="245"/>
      <c r="C666" s="255"/>
      <c r="D666" s="254"/>
      <c r="E666" s="254"/>
      <c r="F666" s="223"/>
      <c r="G666" s="114"/>
    </row>
    <row r="667" spans="1:7" x14ac:dyDescent="0.35">
      <c r="A667" s="252" t="s">
        <v>492</v>
      </c>
      <c r="B667" s="245"/>
      <c r="C667" s="255" t="s">
        <v>555</v>
      </c>
      <c r="D667" s="254" t="s">
        <v>113</v>
      </c>
      <c r="E667" s="254">
        <v>1</v>
      </c>
      <c r="F667" s="223"/>
      <c r="G667" s="114"/>
    </row>
    <row r="668" spans="1:7" x14ac:dyDescent="0.35">
      <c r="A668" s="244"/>
      <c r="B668" s="245"/>
      <c r="C668" s="251"/>
      <c r="D668" s="247"/>
      <c r="E668" s="248"/>
      <c r="F668" s="249"/>
      <c r="G668" s="114"/>
    </row>
    <row r="669" spans="1:7" ht="62" x14ac:dyDescent="0.35">
      <c r="A669" s="252" t="s">
        <v>226</v>
      </c>
      <c r="B669" s="245"/>
      <c r="C669" s="253" t="s">
        <v>610</v>
      </c>
      <c r="D669" s="254" t="s">
        <v>113</v>
      </c>
      <c r="E669" s="254">
        <v>1</v>
      </c>
      <c r="F669" s="223"/>
      <c r="G669" s="114"/>
    </row>
    <row r="670" spans="1:7" x14ac:dyDescent="0.35">
      <c r="A670" s="252"/>
      <c r="B670" s="245"/>
      <c r="C670" s="253"/>
      <c r="D670" s="254"/>
      <c r="E670" s="254"/>
      <c r="F670" s="256"/>
      <c r="G670" s="114"/>
    </row>
    <row r="671" spans="1:7" x14ac:dyDescent="0.35">
      <c r="A671" s="252" t="s">
        <v>227</v>
      </c>
      <c r="B671" s="245"/>
      <c r="C671" s="253" t="s">
        <v>553</v>
      </c>
      <c r="D671" s="254" t="s">
        <v>113</v>
      </c>
      <c r="E671" s="254">
        <v>1</v>
      </c>
      <c r="F671" s="256"/>
      <c r="G671" s="114"/>
    </row>
    <row r="672" spans="1:7" x14ac:dyDescent="0.35">
      <c r="A672" s="252"/>
      <c r="B672" s="245"/>
      <c r="C672" s="253"/>
      <c r="D672" s="254"/>
      <c r="E672" s="254"/>
      <c r="F672" s="249"/>
      <c r="G672" s="114"/>
    </row>
    <row r="673" spans="1:7" x14ac:dyDescent="0.35">
      <c r="A673" s="252"/>
      <c r="B673" s="245"/>
      <c r="C673" s="255"/>
      <c r="D673" s="254"/>
      <c r="E673" s="254"/>
      <c r="F673" s="223"/>
      <c r="G673" s="114"/>
    </row>
    <row r="674" spans="1:7" ht="62" x14ac:dyDescent="0.35">
      <c r="A674" s="252" t="s">
        <v>489</v>
      </c>
      <c r="B674" s="245"/>
      <c r="C674" s="253" t="s">
        <v>611</v>
      </c>
      <c r="D674" s="254" t="s">
        <v>113</v>
      </c>
      <c r="E674" s="254">
        <v>1</v>
      </c>
      <c r="F674" s="223"/>
      <c r="G674" s="114"/>
    </row>
    <row r="675" spans="1:7" x14ac:dyDescent="0.35">
      <c r="A675" s="252"/>
      <c r="B675" s="245"/>
      <c r="C675" s="255"/>
      <c r="D675" s="254"/>
      <c r="E675" s="254"/>
      <c r="F675" s="223"/>
      <c r="G675" s="114"/>
    </row>
    <row r="676" spans="1:7" x14ac:dyDescent="0.35">
      <c r="A676" s="252" t="s">
        <v>490</v>
      </c>
      <c r="B676" s="245"/>
      <c r="C676" s="255" t="s">
        <v>554</v>
      </c>
      <c r="D676" s="254" t="s">
        <v>113</v>
      </c>
      <c r="E676" s="254">
        <v>1</v>
      </c>
      <c r="F676" s="223"/>
      <c r="G676" s="114"/>
    </row>
    <row r="677" spans="1:7" x14ac:dyDescent="0.35">
      <c r="A677" s="252"/>
      <c r="B677" s="245"/>
      <c r="C677" s="255"/>
      <c r="D677" s="254"/>
      <c r="E677" s="254"/>
      <c r="F677" s="223"/>
      <c r="G677" s="114"/>
    </row>
    <row r="678" spans="1:7" x14ac:dyDescent="0.35">
      <c r="A678" s="252"/>
      <c r="B678" s="245"/>
      <c r="C678" s="257"/>
      <c r="D678" s="254"/>
      <c r="E678" s="254"/>
      <c r="F678" s="223"/>
      <c r="G678" s="114"/>
    </row>
    <row r="679" spans="1:7" x14ac:dyDescent="0.35">
      <c r="A679" s="252">
        <v>8.1999999999999993</v>
      </c>
      <c r="B679" s="245"/>
      <c r="C679" s="255" t="s">
        <v>577</v>
      </c>
      <c r="D679" s="254" t="s">
        <v>113</v>
      </c>
      <c r="E679" s="258">
        <v>3</v>
      </c>
      <c r="F679" s="223"/>
      <c r="G679" s="114"/>
    </row>
    <row r="680" spans="1:7" x14ac:dyDescent="0.35">
      <c r="A680" s="252"/>
      <c r="B680" s="245"/>
      <c r="C680" s="257"/>
      <c r="D680" s="254"/>
      <c r="E680" s="254"/>
      <c r="F680" s="223"/>
      <c r="G680" s="114"/>
    </row>
    <row r="681" spans="1:7" ht="31" x14ac:dyDescent="0.35">
      <c r="A681" s="252">
        <v>8.3000000000000007</v>
      </c>
      <c r="B681" s="245"/>
      <c r="C681" s="255" t="s">
        <v>481</v>
      </c>
      <c r="D681" s="254" t="s">
        <v>113</v>
      </c>
      <c r="E681" s="254"/>
      <c r="F681" s="223"/>
      <c r="G681" s="132" t="s">
        <v>483</v>
      </c>
    </row>
    <row r="682" spans="1:7" x14ac:dyDescent="0.35">
      <c r="A682" s="252"/>
      <c r="B682" s="245"/>
      <c r="C682" s="257"/>
      <c r="D682" s="254"/>
      <c r="E682" s="254"/>
      <c r="F682" s="223"/>
      <c r="G682" s="114"/>
    </row>
    <row r="683" spans="1:7" x14ac:dyDescent="0.35">
      <c r="A683" s="244">
        <v>8.4</v>
      </c>
      <c r="B683" s="245"/>
      <c r="C683" s="259" t="s">
        <v>541</v>
      </c>
      <c r="D683" s="260"/>
      <c r="E683" s="260"/>
      <c r="F683" s="261"/>
      <c r="G683" s="114"/>
    </row>
    <row r="684" spans="1:7" x14ac:dyDescent="0.35">
      <c r="A684" s="252" t="s">
        <v>56</v>
      </c>
      <c r="B684" s="245"/>
      <c r="C684" s="255" t="s">
        <v>547</v>
      </c>
      <c r="D684" s="254" t="s">
        <v>113</v>
      </c>
      <c r="E684" s="254">
        <v>3</v>
      </c>
      <c r="F684" s="223"/>
      <c r="G684" s="114"/>
    </row>
    <row r="685" spans="1:7" x14ac:dyDescent="0.35">
      <c r="A685" s="252" t="s">
        <v>59</v>
      </c>
      <c r="B685" s="245"/>
      <c r="C685" s="255" t="s">
        <v>548</v>
      </c>
      <c r="D685" s="254" t="s">
        <v>113</v>
      </c>
      <c r="E685" s="254">
        <v>3</v>
      </c>
      <c r="F685" s="223"/>
      <c r="G685" s="114"/>
    </row>
    <row r="686" spans="1:7" x14ac:dyDescent="0.35">
      <c r="A686" s="252" t="s">
        <v>70</v>
      </c>
      <c r="B686" s="245"/>
      <c r="C686" s="255" t="s">
        <v>549</v>
      </c>
      <c r="D686" s="254" t="s">
        <v>113</v>
      </c>
      <c r="E686" s="254">
        <v>3</v>
      </c>
      <c r="F686" s="223"/>
      <c r="G686" s="114"/>
    </row>
    <row r="687" spans="1:7" x14ac:dyDescent="0.35">
      <c r="A687" s="252"/>
      <c r="B687" s="245"/>
      <c r="C687" s="255"/>
      <c r="D687" s="254"/>
      <c r="E687" s="254"/>
      <c r="F687" s="223"/>
      <c r="G687" s="114"/>
    </row>
    <row r="688" spans="1:7" x14ac:dyDescent="0.35">
      <c r="A688" s="244">
        <v>8.5</v>
      </c>
      <c r="B688" s="245"/>
      <c r="C688" s="259" t="s">
        <v>551</v>
      </c>
      <c r="D688" s="254"/>
      <c r="E688" s="254"/>
      <c r="F688" s="223"/>
      <c r="G688" s="114"/>
    </row>
    <row r="689" spans="1:7" ht="31" x14ac:dyDescent="0.35">
      <c r="A689" s="252" t="s">
        <v>556</v>
      </c>
      <c r="B689" s="245"/>
      <c r="C689" s="255" t="s">
        <v>550</v>
      </c>
      <c r="D689" s="254" t="s">
        <v>114</v>
      </c>
      <c r="E689" s="254">
        <v>150</v>
      </c>
      <c r="F689" s="223"/>
      <c r="G689" s="114"/>
    </row>
    <row r="690" spans="1:7" ht="31" x14ac:dyDescent="0.35">
      <c r="A690" s="252" t="s">
        <v>557</v>
      </c>
      <c r="B690" s="245"/>
      <c r="C690" s="255" t="s">
        <v>482</v>
      </c>
      <c r="D690" s="254" t="s">
        <v>114</v>
      </c>
      <c r="E690" s="254">
        <v>150</v>
      </c>
      <c r="F690" s="223"/>
      <c r="G690" s="114"/>
    </row>
    <row r="691" spans="1:7" ht="31" x14ac:dyDescent="0.35">
      <c r="A691" s="252" t="s">
        <v>558</v>
      </c>
      <c r="B691" s="245"/>
      <c r="C691" s="255" t="s">
        <v>552</v>
      </c>
      <c r="D691" s="254" t="s">
        <v>114</v>
      </c>
      <c r="E691" s="254">
        <v>80</v>
      </c>
      <c r="F691" s="223"/>
      <c r="G691" s="114"/>
    </row>
    <row r="692" spans="1:7" x14ac:dyDescent="0.35">
      <c r="A692" s="252"/>
      <c r="B692" s="245"/>
      <c r="C692" s="255"/>
      <c r="D692" s="254"/>
      <c r="E692" s="254"/>
      <c r="F692" s="223"/>
      <c r="G692" s="262"/>
    </row>
    <row r="693" spans="1:7" ht="31" x14ac:dyDescent="0.35">
      <c r="A693" s="252" t="s">
        <v>559</v>
      </c>
      <c r="B693" s="245"/>
      <c r="C693" s="255" t="s">
        <v>578</v>
      </c>
      <c r="D693" s="254" t="s">
        <v>114</v>
      </c>
      <c r="E693" s="254"/>
      <c r="F693" s="223"/>
      <c r="G693" s="263" t="s">
        <v>483</v>
      </c>
    </row>
    <row r="694" spans="1:7" x14ac:dyDescent="0.35">
      <c r="A694" s="252"/>
      <c r="B694" s="245"/>
      <c r="C694" s="257"/>
      <c r="D694" s="254"/>
      <c r="E694" s="254"/>
      <c r="F694" s="223"/>
      <c r="G694" s="263"/>
    </row>
    <row r="695" spans="1:7" x14ac:dyDescent="0.35">
      <c r="A695" s="244">
        <v>8.6</v>
      </c>
      <c r="B695" s="245"/>
      <c r="C695" s="250" t="s">
        <v>486</v>
      </c>
      <c r="D695" s="247" t="s">
        <v>114</v>
      </c>
      <c r="E695" s="260"/>
      <c r="F695" s="249"/>
      <c r="G695" s="264" t="s">
        <v>483</v>
      </c>
    </row>
    <row r="696" spans="1:7" x14ac:dyDescent="0.35">
      <c r="A696" s="252"/>
      <c r="B696" s="245"/>
      <c r="C696" s="257"/>
      <c r="D696" s="254"/>
      <c r="E696" s="254"/>
      <c r="F696" s="223"/>
      <c r="G696" s="262"/>
    </row>
    <row r="697" spans="1:7" ht="31" x14ac:dyDescent="0.35">
      <c r="A697" s="244">
        <v>8.9</v>
      </c>
      <c r="B697" s="245"/>
      <c r="C697" s="259" t="s">
        <v>487</v>
      </c>
      <c r="D697" s="245"/>
      <c r="E697" s="245"/>
      <c r="F697" s="265"/>
      <c r="G697" s="262"/>
    </row>
    <row r="698" spans="1:7" x14ac:dyDescent="0.35">
      <c r="A698" s="244"/>
      <c r="B698" s="245"/>
      <c r="C698" s="266"/>
      <c r="D698" s="245"/>
      <c r="E698" s="245"/>
      <c r="F698" s="265"/>
      <c r="G698" s="114"/>
    </row>
    <row r="699" spans="1:7" ht="46.5" x14ac:dyDescent="0.35">
      <c r="A699" s="252" t="s">
        <v>562</v>
      </c>
      <c r="B699" s="245"/>
      <c r="C699" s="267" t="s">
        <v>569</v>
      </c>
      <c r="D699" s="245" t="s">
        <v>579</v>
      </c>
      <c r="E699" s="268">
        <v>3</v>
      </c>
      <c r="F699" s="223"/>
      <c r="G699" s="114"/>
    </row>
    <row r="700" spans="1:7" x14ac:dyDescent="0.35">
      <c r="A700" s="252"/>
      <c r="B700" s="245"/>
      <c r="C700" s="267"/>
      <c r="D700" s="245"/>
      <c r="E700" s="245"/>
      <c r="F700" s="223"/>
      <c r="G700" s="114"/>
    </row>
    <row r="701" spans="1:7" x14ac:dyDescent="0.35">
      <c r="A701" s="252"/>
      <c r="B701" s="245"/>
      <c r="C701" s="257"/>
      <c r="D701" s="254"/>
      <c r="E701" s="254"/>
      <c r="F701" s="223"/>
      <c r="G701" s="114"/>
    </row>
    <row r="702" spans="1:7" x14ac:dyDescent="0.35">
      <c r="A702" s="244">
        <v>8.5</v>
      </c>
      <c r="B702" s="245"/>
      <c r="C702" s="259" t="s">
        <v>566</v>
      </c>
      <c r="D702" s="260"/>
      <c r="E702" s="260"/>
      <c r="F702" s="261"/>
      <c r="G702" s="114"/>
    </row>
    <row r="703" spans="1:7" x14ac:dyDescent="0.35">
      <c r="A703" s="252" t="s">
        <v>556</v>
      </c>
      <c r="B703" s="245"/>
      <c r="C703" s="255" t="s">
        <v>542</v>
      </c>
      <c r="D703" s="254" t="s">
        <v>114</v>
      </c>
      <c r="E703" s="254">
        <f>185/2</f>
        <v>92.5</v>
      </c>
      <c r="F703" s="223"/>
      <c r="G703" s="114"/>
    </row>
    <row r="704" spans="1:7" x14ac:dyDescent="0.35">
      <c r="A704" s="252" t="s">
        <v>557</v>
      </c>
      <c r="B704" s="245"/>
      <c r="C704" s="255" t="s">
        <v>543</v>
      </c>
      <c r="D704" s="254" t="s">
        <v>114</v>
      </c>
      <c r="E704" s="254">
        <f>(160+145+153+174)/2</f>
        <v>316</v>
      </c>
      <c r="F704" s="223"/>
      <c r="G704" s="114"/>
    </row>
    <row r="705" spans="1:7" x14ac:dyDescent="0.35">
      <c r="A705" s="252" t="s">
        <v>558</v>
      </c>
      <c r="B705" s="245"/>
      <c r="C705" s="255" t="s">
        <v>544</v>
      </c>
      <c r="D705" s="254" t="s">
        <v>114</v>
      </c>
      <c r="E705" s="254">
        <f>163/2</f>
        <v>81.5</v>
      </c>
      <c r="F705" s="223"/>
      <c r="G705" s="114"/>
    </row>
    <row r="706" spans="1:7" x14ac:dyDescent="0.35">
      <c r="A706" s="252" t="s">
        <v>559</v>
      </c>
      <c r="B706" s="245"/>
      <c r="C706" s="255" t="s">
        <v>545</v>
      </c>
      <c r="D706" s="254" t="s">
        <v>114</v>
      </c>
      <c r="E706" s="254">
        <f>193/2</f>
        <v>96.5</v>
      </c>
      <c r="F706" s="223"/>
      <c r="G706" s="114"/>
    </row>
    <row r="707" spans="1:7" x14ac:dyDescent="0.35">
      <c r="A707" s="252" t="s">
        <v>560</v>
      </c>
      <c r="B707" s="245"/>
      <c r="C707" s="255" t="s">
        <v>546</v>
      </c>
      <c r="D707" s="254" t="s">
        <v>114</v>
      </c>
      <c r="E707" s="254">
        <f>(124+137)/2</f>
        <v>130.5</v>
      </c>
      <c r="F707" s="223"/>
      <c r="G707" s="114"/>
    </row>
    <row r="708" spans="1:7" x14ac:dyDescent="0.35">
      <c r="A708" s="252"/>
      <c r="B708" s="245"/>
      <c r="C708" s="255"/>
      <c r="D708" s="254"/>
      <c r="E708" s="254"/>
      <c r="F708" s="223"/>
      <c r="G708" s="114"/>
    </row>
    <row r="709" spans="1:7" x14ac:dyDescent="0.35">
      <c r="A709" s="252" t="s">
        <v>567</v>
      </c>
      <c r="B709" s="245"/>
      <c r="C709" s="255" t="s">
        <v>484</v>
      </c>
      <c r="D709" s="254" t="s">
        <v>113</v>
      </c>
      <c r="E709" s="254">
        <v>3</v>
      </c>
      <c r="F709" s="223"/>
      <c r="G709" s="114"/>
    </row>
    <row r="710" spans="1:7" x14ac:dyDescent="0.35">
      <c r="A710" s="252"/>
      <c r="B710" s="245"/>
      <c r="C710" s="255"/>
      <c r="D710" s="254"/>
      <c r="E710" s="254"/>
      <c r="F710" s="223"/>
      <c r="G710" s="114"/>
    </row>
    <row r="711" spans="1:7" x14ac:dyDescent="0.35">
      <c r="A711" s="269" t="s">
        <v>49</v>
      </c>
      <c r="B711" s="270"/>
      <c r="C711" s="270"/>
      <c r="D711" s="271"/>
      <c r="E711" s="271"/>
      <c r="F711" s="272"/>
      <c r="G711" s="273"/>
    </row>
    <row r="712" spans="1:7" x14ac:dyDescent="0.35">
      <c r="A712" s="274" t="s">
        <v>50</v>
      </c>
      <c r="B712" s="275"/>
      <c r="C712" s="275"/>
      <c r="D712" s="276"/>
      <c r="E712" s="276"/>
      <c r="F712" s="277"/>
      <c r="G712" s="278"/>
    </row>
    <row r="713" spans="1:7" x14ac:dyDescent="0.35">
      <c r="A713" s="279"/>
      <c r="B713" s="280"/>
      <c r="C713" s="280"/>
      <c r="D713" s="135"/>
      <c r="E713" s="135"/>
      <c r="F713" s="223"/>
      <c r="G713" s="114"/>
    </row>
    <row r="714" spans="1:7" ht="31" x14ac:dyDescent="0.35">
      <c r="A714" s="252" t="s">
        <v>571</v>
      </c>
      <c r="B714" s="245"/>
      <c r="C714" s="255" t="s">
        <v>570</v>
      </c>
      <c r="D714" s="254" t="s">
        <v>114</v>
      </c>
      <c r="E714" s="254">
        <f>(6*10)/2</f>
        <v>30</v>
      </c>
      <c r="F714" s="223"/>
      <c r="G714" s="114"/>
    </row>
    <row r="715" spans="1:7" ht="46.5" x14ac:dyDescent="0.35">
      <c r="A715" s="252" t="s">
        <v>574</v>
      </c>
      <c r="B715" s="245"/>
      <c r="C715" s="255" t="s">
        <v>573</v>
      </c>
      <c r="D715" s="268" t="s">
        <v>453</v>
      </c>
      <c r="E715" s="268">
        <v>1</v>
      </c>
      <c r="F715" s="223"/>
      <c r="G715" s="114"/>
    </row>
    <row r="716" spans="1:7" x14ac:dyDescent="0.35">
      <c r="A716" s="252"/>
      <c r="B716" s="245"/>
      <c r="C716" s="257"/>
      <c r="D716" s="254"/>
      <c r="E716" s="254"/>
      <c r="F716" s="223"/>
      <c r="G716" s="114"/>
    </row>
    <row r="717" spans="1:7" x14ac:dyDescent="0.35">
      <c r="A717" s="252" t="s">
        <v>575</v>
      </c>
      <c r="B717" s="245"/>
      <c r="C717" s="257" t="s">
        <v>485</v>
      </c>
      <c r="D717" s="254" t="s">
        <v>114</v>
      </c>
      <c r="E717" s="254">
        <v>200</v>
      </c>
      <c r="F717" s="223"/>
      <c r="G717" s="114"/>
    </row>
    <row r="718" spans="1:7" x14ac:dyDescent="0.35">
      <c r="A718" s="252"/>
      <c r="B718" s="245"/>
      <c r="C718" s="257"/>
      <c r="D718" s="281"/>
      <c r="E718" s="254"/>
      <c r="F718" s="256"/>
      <c r="G718" s="114"/>
    </row>
    <row r="719" spans="1:7" x14ac:dyDescent="0.35">
      <c r="A719" s="252"/>
      <c r="B719" s="245"/>
      <c r="C719" s="250"/>
      <c r="D719" s="247"/>
      <c r="E719" s="254"/>
      <c r="F719" s="249"/>
      <c r="G719" s="114"/>
    </row>
    <row r="720" spans="1:7" x14ac:dyDescent="0.35">
      <c r="A720" s="282">
        <v>8.6</v>
      </c>
      <c r="B720" s="283"/>
      <c r="C720" s="284" t="s">
        <v>495</v>
      </c>
      <c r="D720" s="285"/>
      <c r="E720" s="286"/>
      <c r="F720" s="287"/>
      <c r="G720" s="114"/>
    </row>
    <row r="721" spans="1:7" x14ac:dyDescent="0.35">
      <c r="A721" s="282"/>
      <c r="B721" s="283"/>
      <c r="C721" s="288"/>
      <c r="D721" s="285"/>
      <c r="E721" s="286"/>
      <c r="F721" s="287"/>
      <c r="G721" s="114"/>
    </row>
    <row r="722" spans="1:7" ht="46.5" x14ac:dyDescent="0.35">
      <c r="A722" s="289"/>
      <c r="B722" s="283"/>
      <c r="C722" s="284" t="s">
        <v>496</v>
      </c>
      <c r="D722" s="285"/>
      <c r="E722" s="286"/>
      <c r="F722" s="287"/>
      <c r="G722" s="114"/>
    </row>
    <row r="723" spans="1:7" x14ac:dyDescent="0.35">
      <c r="A723" s="289"/>
      <c r="B723" s="283"/>
      <c r="C723" s="288"/>
      <c r="D723" s="285"/>
      <c r="E723" s="290"/>
      <c r="F723" s="223"/>
      <c r="G723" s="114"/>
    </row>
    <row r="724" spans="1:7" x14ac:dyDescent="0.35">
      <c r="A724" s="289" t="s">
        <v>581</v>
      </c>
      <c r="B724" s="283"/>
      <c r="C724" s="288" t="s">
        <v>580</v>
      </c>
      <c r="D724" s="285" t="s">
        <v>127</v>
      </c>
      <c r="E724" s="291">
        <v>12</v>
      </c>
      <c r="F724" s="223"/>
      <c r="G724" s="114"/>
    </row>
    <row r="725" spans="1:7" ht="31" x14ac:dyDescent="0.35">
      <c r="A725" s="289" t="s">
        <v>582</v>
      </c>
      <c r="B725" s="283"/>
      <c r="C725" s="288" t="s">
        <v>497</v>
      </c>
      <c r="D725" s="285" t="s">
        <v>127</v>
      </c>
      <c r="E725" s="291">
        <v>15</v>
      </c>
      <c r="F725" s="223"/>
      <c r="G725" s="114"/>
    </row>
    <row r="726" spans="1:7" x14ac:dyDescent="0.35">
      <c r="A726" s="289" t="s">
        <v>583</v>
      </c>
      <c r="B726" s="283"/>
      <c r="C726" s="292" t="s">
        <v>498</v>
      </c>
      <c r="D726" s="293" t="s">
        <v>114</v>
      </c>
      <c r="E726" s="291">
        <v>450</v>
      </c>
      <c r="F726" s="223"/>
      <c r="G726" s="114"/>
    </row>
    <row r="727" spans="1:7" x14ac:dyDescent="0.35">
      <c r="A727" s="289"/>
      <c r="B727" s="283"/>
      <c r="C727" s="292"/>
      <c r="D727" s="293"/>
      <c r="E727" s="291"/>
      <c r="F727" s="223"/>
      <c r="G727" s="114"/>
    </row>
    <row r="728" spans="1:7" x14ac:dyDescent="0.35">
      <c r="A728" s="289"/>
      <c r="B728" s="283"/>
      <c r="C728" s="292"/>
      <c r="D728" s="293"/>
      <c r="E728" s="294"/>
      <c r="F728" s="295"/>
      <c r="G728" s="114"/>
    </row>
    <row r="729" spans="1:7" ht="31" x14ac:dyDescent="0.35">
      <c r="A729" s="282">
        <v>8.6999999999999993</v>
      </c>
      <c r="B729" s="283"/>
      <c r="C729" s="296" t="s">
        <v>592</v>
      </c>
      <c r="D729" s="293"/>
      <c r="E729" s="294"/>
      <c r="F729" s="297"/>
      <c r="G729" s="114"/>
    </row>
    <row r="730" spans="1:7" x14ac:dyDescent="0.35">
      <c r="A730" s="289"/>
      <c r="B730" s="283"/>
      <c r="C730" s="292"/>
      <c r="D730" s="293"/>
      <c r="E730" s="294"/>
      <c r="F730" s="297"/>
      <c r="G730" s="114"/>
    </row>
    <row r="731" spans="1:7" ht="62" x14ac:dyDescent="0.35">
      <c r="A731" s="289"/>
      <c r="B731" s="283"/>
      <c r="C731" s="298" t="s">
        <v>576</v>
      </c>
      <c r="D731" s="293"/>
      <c r="E731" s="294"/>
      <c r="F731" s="297"/>
      <c r="G731" s="114"/>
    </row>
    <row r="732" spans="1:7" x14ac:dyDescent="0.35">
      <c r="A732" s="289"/>
      <c r="B732" s="283"/>
      <c r="C732" s="299"/>
      <c r="D732" s="293"/>
      <c r="E732" s="294"/>
      <c r="F732" s="297"/>
      <c r="G732" s="114"/>
    </row>
    <row r="733" spans="1:7" ht="62" x14ac:dyDescent="0.35">
      <c r="A733" s="282"/>
      <c r="B733" s="283"/>
      <c r="C733" s="298" t="s">
        <v>499</v>
      </c>
      <c r="D733" s="293"/>
      <c r="E733" s="294"/>
      <c r="F733" s="297"/>
      <c r="G733" s="114"/>
    </row>
    <row r="734" spans="1:7" x14ac:dyDescent="0.35">
      <c r="A734" s="289"/>
      <c r="B734" s="283"/>
      <c r="C734" s="299"/>
      <c r="D734" s="293"/>
      <c r="E734" s="294"/>
      <c r="F734" s="297"/>
      <c r="G734" s="114"/>
    </row>
    <row r="735" spans="1:7" x14ac:dyDescent="0.35">
      <c r="A735" s="289" t="s">
        <v>584</v>
      </c>
      <c r="B735" s="283"/>
      <c r="C735" s="299" t="s">
        <v>494</v>
      </c>
      <c r="D735" s="293" t="s">
        <v>114</v>
      </c>
      <c r="E735" s="291">
        <f>3*25</f>
        <v>75</v>
      </c>
      <c r="F735" s="223"/>
      <c r="G735" s="114"/>
    </row>
    <row r="736" spans="1:7" x14ac:dyDescent="0.35">
      <c r="A736" s="289"/>
      <c r="B736" s="283"/>
      <c r="C736" s="299"/>
      <c r="D736" s="293"/>
      <c r="E736" s="294"/>
      <c r="F736" s="223"/>
      <c r="G736" s="114"/>
    </row>
    <row r="737" spans="1:7" ht="46.5" x14ac:dyDescent="0.35">
      <c r="A737" s="252"/>
      <c r="B737" s="245"/>
      <c r="C737" s="259" t="s">
        <v>500</v>
      </c>
      <c r="D737" s="300"/>
      <c r="E737" s="301"/>
      <c r="F737" s="223"/>
      <c r="G737" s="114"/>
    </row>
    <row r="738" spans="1:7" x14ac:dyDescent="0.35">
      <c r="A738" s="252"/>
      <c r="B738" s="245"/>
      <c r="C738" s="259"/>
      <c r="D738" s="300"/>
      <c r="E738" s="301"/>
      <c r="F738" s="223"/>
      <c r="G738" s="114"/>
    </row>
    <row r="739" spans="1:7" x14ac:dyDescent="0.35">
      <c r="A739" s="252" t="s">
        <v>585</v>
      </c>
      <c r="B739" s="245"/>
      <c r="C739" s="255" t="s">
        <v>494</v>
      </c>
      <c r="D739" s="300" t="s">
        <v>113</v>
      </c>
      <c r="E739" s="302">
        <v>3</v>
      </c>
      <c r="F739" s="223"/>
      <c r="G739" s="114"/>
    </row>
    <row r="740" spans="1:7" x14ac:dyDescent="0.35">
      <c r="A740" s="289"/>
      <c r="B740" s="283"/>
      <c r="C740" s="299"/>
      <c r="D740" s="293"/>
      <c r="E740" s="294"/>
      <c r="F740" s="223"/>
      <c r="G740" s="114"/>
    </row>
    <row r="741" spans="1:7" ht="31" x14ac:dyDescent="0.35">
      <c r="A741" s="289"/>
      <c r="B741" s="283"/>
      <c r="C741" s="298" t="s">
        <v>501</v>
      </c>
      <c r="D741" s="293"/>
      <c r="E741" s="294"/>
      <c r="F741" s="223"/>
      <c r="G741" s="114"/>
    </row>
    <row r="742" spans="1:7" x14ac:dyDescent="0.35">
      <c r="A742" s="289"/>
      <c r="B742" s="283"/>
      <c r="C742" s="299"/>
      <c r="D742" s="293"/>
      <c r="E742" s="294"/>
      <c r="F742" s="223"/>
      <c r="G742" s="114"/>
    </row>
    <row r="743" spans="1:7" x14ac:dyDescent="0.35">
      <c r="A743" s="289" t="s">
        <v>586</v>
      </c>
      <c r="B743" s="283"/>
      <c r="C743" s="299" t="s">
        <v>502</v>
      </c>
      <c r="D743" s="293" t="s">
        <v>114</v>
      </c>
      <c r="E743" s="291">
        <f>3*25</f>
        <v>75</v>
      </c>
      <c r="F743" s="223"/>
      <c r="G743" s="114"/>
    </row>
    <row r="744" spans="1:7" x14ac:dyDescent="0.35">
      <c r="A744" s="289"/>
      <c r="B744" s="283"/>
      <c r="C744" s="299"/>
      <c r="D744" s="293"/>
      <c r="E744" s="294"/>
      <c r="F744" s="223"/>
      <c r="G744" s="114"/>
    </row>
    <row r="745" spans="1:7" ht="31" x14ac:dyDescent="0.35">
      <c r="A745" s="289"/>
      <c r="B745" s="283"/>
      <c r="C745" s="298" t="s">
        <v>503</v>
      </c>
      <c r="D745" s="293"/>
      <c r="E745" s="294"/>
      <c r="F745" s="223"/>
      <c r="G745" s="114"/>
    </row>
    <row r="746" spans="1:7" x14ac:dyDescent="0.35">
      <c r="A746" s="289"/>
      <c r="B746" s="283"/>
      <c r="C746" s="299"/>
      <c r="D746" s="293"/>
      <c r="E746" s="294"/>
      <c r="F746" s="223"/>
      <c r="G746" s="114"/>
    </row>
    <row r="747" spans="1:7" x14ac:dyDescent="0.35">
      <c r="A747" s="289" t="s">
        <v>587</v>
      </c>
      <c r="B747" s="283"/>
      <c r="C747" s="299" t="s">
        <v>502</v>
      </c>
      <c r="D747" s="293" t="s">
        <v>113</v>
      </c>
      <c r="E747" s="291">
        <v>3</v>
      </c>
      <c r="F747" s="223"/>
      <c r="G747" s="114"/>
    </row>
    <row r="748" spans="1:7" x14ac:dyDescent="0.35">
      <c r="A748" s="303"/>
      <c r="B748" s="283"/>
      <c r="C748" s="299"/>
      <c r="D748" s="293"/>
      <c r="E748" s="294"/>
      <c r="F748" s="223"/>
      <c r="G748" s="114"/>
    </row>
    <row r="749" spans="1:7" ht="46.5" x14ac:dyDescent="0.35">
      <c r="A749" s="289" t="s">
        <v>593</v>
      </c>
      <c r="B749" s="245"/>
      <c r="C749" s="255" t="s">
        <v>594</v>
      </c>
      <c r="D749" s="300" t="s">
        <v>453</v>
      </c>
      <c r="E749" s="268">
        <v>1</v>
      </c>
      <c r="F749" s="223"/>
      <c r="G749" s="114"/>
    </row>
    <row r="750" spans="1:7" x14ac:dyDescent="0.35">
      <c r="A750" s="289"/>
      <c r="B750" s="245"/>
      <c r="C750" s="255"/>
      <c r="D750" s="300"/>
      <c r="E750" s="304"/>
      <c r="F750" s="223"/>
      <c r="G750" s="114"/>
    </row>
    <row r="751" spans="1:7" x14ac:dyDescent="0.35">
      <c r="A751" s="269" t="s">
        <v>49</v>
      </c>
      <c r="B751" s="270"/>
      <c r="C751" s="270"/>
      <c r="D751" s="271"/>
      <c r="E751" s="271"/>
      <c r="F751" s="272"/>
      <c r="G751" s="273"/>
    </row>
    <row r="752" spans="1:7" x14ac:dyDescent="0.35">
      <c r="A752" s="274" t="s">
        <v>50</v>
      </c>
      <c r="B752" s="275"/>
      <c r="C752" s="275"/>
      <c r="D752" s="276"/>
      <c r="E752" s="276"/>
      <c r="F752" s="277"/>
      <c r="G752" s="278"/>
    </row>
    <row r="753" spans="1:7" x14ac:dyDescent="0.35">
      <c r="A753" s="289"/>
      <c r="B753" s="283"/>
      <c r="C753" s="299"/>
      <c r="D753" s="293"/>
      <c r="E753" s="294"/>
      <c r="F753" s="295"/>
      <c r="G753" s="114"/>
    </row>
    <row r="754" spans="1:7" x14ac:dyDescent="0.35">
      <c r="A754" s="282">
        <v>8.8000000000000007</v>
      </c>
      <c r="B754" s="283"/>
      <c r="C754" s="298" t="s">
        <v>504</v>
      </c>
      <c r="D754" s="293"/>
      <c r="E754" s="294"/>
      <c r="F754" s="287"/>
      <c r="G754" s="114"/>
    </row>
    <row r="755" spans="1:7" x14ac:dyDescent="0.35">
      <c r="A755" s="282"/>
      <c r="B755" s="283"/>
      <c r="C755" s="299"/>
      <c r="D755" s="293"/>
      <c r="E755" s="294"/>
      <c r="F755" s="287"/>
      <c r="G755" s="114"/>
    </row>
    <row r="756" spans="1:7" ht="62" x14ac:dyDescent="0.35">
      <c r="A756" s="289"/>
      <c r="B756" s="283"/>
      <c r="C756" s="298" t="s">
        <v>505</v>
      </c>
      <c r="D756" s="293"/>
      <c r="E756" s="294"/>
      <c r="F756" s="287"/>
      <c r="G756" s="114"/>
    </row>
    <row r="757" spans="1:7" x14ac:dyDescent="0.35">
      <c r="A757" s="289"/>
      <c r="B757" s="283"/>
      <c r="C757" s="299"/>
      <c r="D757" s="293"/>
      <c r="E757" s="294"/>
      <c r="F757" s="287"/>
      <c r="G757" s="114"/>
    </row>
    <row r="758" spans="1:7" ht="46.5" x14ac:dyDescent="0.35">
      <c r="A758" s="289"/>
      <c r="B758" s="283"/>
      <c r="C758" s="298" t="s">
        <v>506</v>
      </c>
      <c r="D758" s="293"/>
      <c r="E758" s="294"/>
      <c r="F758" s="223"/>
      <c r="G758" s="114"/>
    </row>
    <row r="759" spans="1:7" x14ac:dyDescent="0.35">
      <c r="A759" s="289"/>
      <c r="B759" s="283"/>
      <c r="C759" s="299"/>
      <c r="D759" s="293"/>
      <c r="E759" s="294"/>
      <c r="F759" s="223"/>
      <c r="G759" s="114"/>
    </row>
    <row r="760" spans="1:7" x14ac:dyDescent="0.35">
      <c r="A760" s="289" t="s">
        <v>588</v>
      </c>
      <c r="B760" s="283"/>
      <c r="C760" s="299" t="s">
        <v>568</v>
      </c>
      <c r="D760" s="293" t="s">
        <v>113</v>
      </c>
      <c r="E760" s="304">
        <v>3</v>
      </c>
      <c r="F760" s="223"/>
      <c r="G760" s="114"/>
    </row>
    <row r="761" spans="1:7" x14ac:dyDescent="0.35">
      <c r="A761" s="289"/>
      <c r="B761" s="283"/>
      <c r="C761" s="299"/>
      <c r="D761" s="293"/>
      <c r="E761" s="294"/>
      <c r="F761" s="223"/>
      <c r="G761" s="114"/>
    </row>
    <row r="762" spans="1:7" ht="31" x14ac:dyDescent="0.35">
      <c r="A762" s="289"/>
      <c r="B762" s="283"/>
      <c r="C762" s="298" t="s">
        <v>507</v>
      </c>
      <c r="D762" s="293"/>
      <c r="E762" s="294"/>
      <c r="F762" s="223"/>
      <c r="G762" s="114"/>
    </row>
    <row r="763" spans="1:7" x14ac:dyDescent="0.35">
      <c r="A763" s="289"/>
      <c r="B763" s="283"/>
      <c r="C763" s="299"/>
      <c r="D763" s="293"/>
      <c r="E763" s="294"/>
      <c r="F763" s="223"/>
      <c r="G763" s="114"/>
    </row>
    <row r="764" spans="1:7" x14ac:dyDescent="0.35">
      <c r="A764" s="289" t="s">
        <v>589</v>
      </c>
      <c r="B764" s="283"/>
      <c r="C764" s="299" t="s">
        <v>568</v>
      </c>
      <c r="D764" s="293" t="s">
        <v>113</v>
      </c>
      <c r="E764" s="304">
        <v>3</v>
      </c>
      <c r="F764" s="223"/>
      <c r="G764" s="114"/>
    </row>
    <row r="765" spans="1:7" x14ac:dyDescent="0.35">
      <c r="A765" s="289"/>
      <c r="B765" s="283"/>
      <c r="C765" s="299"/>
      <c r="D765" s="293"/>
      <c r="E765" s="304"/>
      <c r="F765" s="223"/>
      <c r="G765" s="114"/>
    </row>
    <row r="766" spans="1:7" x14ac:dyDescent="0.35">
      <c r="A766" s="289" t="s">
        <v>590</v>
      </c>
      <c r="B766" s="283"/>
      <c r="C766" s="298" t="s">
        <v>493</v>
      </c>
      <c r="D766" s="293" t="s">
        <v>29</v>
      </c>
      <c r="E766" s="304">
        <v>1</v>
      </c>
      <c r="F766" s="223"/>
      <c r="G766" s="114"/>
    </row>
    <row r="767" spans="1:7" x14ac:dyDescent="0.35">
      <c r="A767" s="289"/>
      <c r="B767" s="245"/>
      <c r="C767" s="255"/>
      <c r="D767" s="300"/>
      <c r="E767" s="268"/>
      <c r="F767" s="223"/>
      <c r="G767" s="114"/>
    </row>
    <row r="768" spans="1:7" x14ac:dyDescent="0.35">
      <c r="A768" s="244"/>
      <c r="B768" s="245"/>
      <c r="C768" s="305"/>
      <c r="D768" s="245"/>
      <c r="E768" s="245"/>
      <c r="F768" s="223"/>
      <c r="G768" s="114"/>
    </row>
    <row r="769" spans="1:7" x14ac:dyDescent="0.35">
      <c r="A769" s="306" t="s">
        <v>563</v>
      </c>
      <c r="B769" s="245"/>
      <c r="C769" s="307" t="s">
        <v>488</v>
      </c>
      <c r="D769" s="308"/>
      <c r="E769" s="294"/>
      <c r="F769" s="223"/>
      <c r="G769" s="114"/>
    </row>
    <row r="770" spans="1:7" x14ac:dyDescent="0.35">
      <c r="A770" s="244"/>
      <c r="B770" s="245"/>
      <c r="C770" s="266"/>
      <c r="D770" s="308"/>
      <c r="E770" s="294"/>
      <c r="F770" s="223"/>
      <c r="G770" s="114"/>
    </row>
    <row r="771" spans="1:7" ht="31" x14ac:dyDescent="0.35">
      <c r="A771" s="252" t="s">
        <v>564</v>
      </c>
      <c r="B771" s="245"/>
      <c r="C771" s="309" t="s">
        <v>561</v>
      </c>
      <c r="D771" s="268" t="s">
        <v>453</v>
      </c>
      <c r="E771" s="268">
        <v>1</v>
      </c>
      <c r="F771" s="223"/>
      <c r="G771" s="114"/>
    </row>
    <row r="772" spans="1:7" x14ac:dyDescent="0.35">
      <c r="A772" s="252"/>
      <c r="B772" s="245"/>
      <c r="C772" s="309"/>
      <c r="D772" s="268"/>
      <c r="E772" s="268"/>
      <c r="F772" s="223"/>
      <c r="G772" s="114"/>
    </row>
    <row r="773" spans="1:7" x14ac:dyDescent="0.35">
      <c r="A773" s="252"/>
      <c r="B773" s="245"/>
      <c r="C773" s="309"/>
      <c r="D773" s="268"/>
      <c r="E773" s="268"/>
      <c r="F773" s="223"/>
      <c r="G773" s="114"/>
    </row>
    <row r="774" spans="1:7" ht="31" x14ac:dyDescent="0.35">
      <c r="A774" s="306">
        <v>8.9</v>
      </c>
      <c r="B774" s="245"/>
      <c r="C774" s="267" t="s">
        <v>591</v>
      </c>
      <c r="D774" s="268"/>
      <c r="E774" s="268"/>
      <c r="F774" s="223"/>
      <c r="G774" s="114"/>
    </row>
    <row r="775" spans="1:7" x14ac:dyDescent="0.35">
      <c r="A775" s="252"/>
      <c r="B775" s="245"/>
      <c r="C775" s="309"/>
      <c r="D775" s="268"/>
      <c r="E775" s="268"/>
      <c r="F775" s="223"/>
      <c r="G775" s="114"/>
    </row>
    <row r="776" spans="1:7" ht="124" x14ac:dyDescent="0.35">
      <c r="A776" s="252"/>
      <c r="B776" s="245"/>
      <c r="C776" s="310" t="s">
        <v>708</v>
      </c>
      <c r="D776" s="268"/>
      <c r="E776" s="268"/>
      <c r="F776" s="223"/>
      <c r="G776" s="114"/>
    </row>
    <row r="777" spans="1:7" x14ac:dyDescent="0.35">
      <c r="A777" s="252"/>
      <c r="B777" s="245"/>
      <c r="C777" s="309"/>
      <c r="D777" s="268"/>
      <c r="E777" s="268"/>
      <c r="F777" s="223"/>
      <c r="G777" s="114"/>
    </row>
    <row r="778" spans="1:7" x14ac:dyDescent="0.35">
      <c r="A778" s="252" t="s">
        <v>562</v>
      </c>
      <c r="B778" s="245"/>
      <c r="C778" s="309" t="s">
        <v>596</v>
      </c>
      <c r="D778" s="268" t="s">
        <v>595</v>
      </c>
      <c r="E778" s="304">
        <v>1</v>
      </c>
      <c r="F778" s="223"/>
      <c r="G778" s="114"/>
    </row>
    <row r="779" spans="1:7" x14ac:dyDescent="0.35">
      <c r="A779" s="252"/>
      <c r="B779" s="245"/>
      <c r="C779" s="309"/>
      <c r="D779" s="268"/>
      <c r="E779" s="304"/>
      <c r="F779" s="223"/>
      <c r="G779" s="114"/>
    </row>
    <row r="780" spans="1:7" x14ac:dyDescent="0.35">
      <c r="A780" s="252"/>
      <c r="B780" s="14"/>
      <c r="C780" s="14"/>
      <c r="D780" s="9"/>
      <c r="E780" s="9"/>
      <c r="F780" s="223"/>
      <c r="G780" s="114"/>
    </row>
    <row r="781" spans="1:7" ht="16" thickBot="1" x14ac:dyDescent="0.4">
      <c r="A781" s="224" t="s">
        <v>285</v>
      </c>
      <c r="B781" s="225"/>
      <c r="C781" s="225"/>
      <c r="D781" s="226"/>
      <c r="E781" s="226"/>
      <c r="F781" s="226"/>
      <c r="G781" s="33"/>
    </row>
    <row r="782" spans="1:7" ht="16" thickTop="1" x14ac:dyDescent="0.35">
      <c r="A782" s="236"/>
      <c r="G782" s="240"/>
    </row>
    <row r="783" spans="1:7" x14ac:dyDescent="0.35">
      <c r="A783" s="62" t="s">
        <v>286</v>
      </c>
      <c r="B783" s="63"/>
      <c r="C783" s="63"/>
      <c r="D783" s="174"/>
      <c r="E783" s="174"/>
      <c r="F783" s="175"/>
      <c r="G783" s="61"/>
    </row>
    <row r="784" spans="1:7" x14ac:dyDescent="0.35">
      <c r="A784" s="56" t="s">
        <v>331</v>
      </c>
      <c r="B784" s="66"/>
      <c r="C784" s="66"/>
      <c r="D784" s="174"/>
      <c r="E784" s="67" t="s">
        <v>723</v>
      </c>
      <c r="F784" s="67"/>
      <c r="G784" s="68"/>
    </row>
    <row r="785" spans="1:7" x14ac:dyDescent="0.35">
      <c r="A785" s="69" t="s">
        <v>608</v>
      </c>
      <c r="B785" s="66"/>
      <c r="C785" s="66"/>
      <c r="D785" s="174"/>
      <c r="E785" s="176" t="s">
        <v>725</v>
      </c>
      <c r="F785" s="1"/>
      <c r="G785" s="61"/>
    </row>
    <row r="786" spans="1:7" ht="16" thickBot="1" x14ac:dyDescent="0.4">
      <c r="A786" s="56"/>
      <c r="B786" s="1"/>
      <c r="C786" s="1"/>
      <c r="D786" s="174"/>
      <c r="E786" s="174"/>
      <c r="F786" s="175"/>
      <c r="G786" s="146"/>
    </row>
    <row r="787" spans="1:7" ht="16" thickTop="1" x14ac:dyDescent="0.35">
      <c r="A787" s="72" t="s">
        <v>4</v>
      </c>
      <c r="B787" s="177" t="s">
        <v>5</v>
      </c>
      <c r="C787" s="177" t="s">
        <v>1</v>
      </c>
      <c r="D787" s="177" t="s">
        <v>6</v>
      </c>
      <c r="E787" s="177" t="s">
        <v>7</v>
      </c>
      <c r="F787" s="178" t="s">
        <v>8</v>
      </c>
      <c r="G787" s="179" t="s">
        <v>9</v>
      </c>
    </row>
    <row r="788" spans="1:7" x14ac:dyDescent="0.35">
      <c r="A788" s="76" t="s">
        <v>10</v>
      </c>
      <c r="B788" s="180" t="s">
        <v>11</v>
      </c>
      <c r="C788" s="180"/>
      <c r="D788" s="180"/>
      <c r="E788" s="180"/>
      <c r="F788" s="181" t="s">
        <v>12</v>
      </c>
      <c r="G788" s="182" t="s">
        <v>12</v>
      </c>
    </row>
    <row r="789" spans="1:7" x14ac:dyDescent="0.35">
      <c r="A789" s="183">
        <v>9</v>
      </c>
      <c r="B789" s="184"/>
      <c r="C789" s="184" t="s">
        <v>508</v>
      </c>
      <c r="D789" s="185"/>
      <c r="E789" s="186"/>
      <c r="F789" s="187"/>
      <c r="G789" s="188"/>
    </row>
    <row r="790" spans="1:7" x14ac:dyDescent="0.35">
      <c r="A790" s="183"/>
      <c r="B790" s="184"/>
      <c r="C790" s="311"/>
      <c r="D790" s="185"/>
      <c r="E790" s="186"/>
      <c r="F790" s="187"/>
      <c r="G790" s="188"/>
    </row>
    <row r="791" spans="1:7" x14ac:dyDescent="0.35">
      <c r="A791" s="183">
        <v>9.1</v>
      </c>
      <c r="B791" s="184"/>
      <c r="C791" s="311" t="s">
        <v>709</v>
      </c>
      <c r="D791" s="185"/>
      <c r="E791" s="186"/>
      <c r="F791" s="187"/>
      <c r="G791" s="188"/>
    </row>
    <row r="792" spans="1:7" x14ac:dyDescent="0.35">
      <c r="A792" s="183"/>
      <c r="B792" s="184"/>
      <c r="C792" s="311"/>
      <c r="D792" s="185"/>
      <c r="E792" s="186"/>
      <c r="F792" s="187"/>
      <c r="G792" s="188"/>
    </row>
    <row r="793" spans="1:7" ht="31" x14ac:dyDescent="0.35">
      <c r="A793" s="191" t="s">
        <v>598</v>
      </c>
      <c r="B793" s="184"/>
      <c r="C793" s="312" t="s">
        <v>600</v>
      </c>
      <c r="D793" s="186" t="s">
        <v>232</v>
      </c>
      <c r="E793" s="186">
        <v>1</v>
      </c>
      <c r="F793" s="15">
        <v>100000</v>
      </c>
      <c r="G793" s="190"/>
    </row>
    <row r="794" spans="1:7" x14ac:dyDescent="0.35">
      <c r="A794" s="191"/>
      <c r="B794" s="184"/>
      <c r="C794" s="312"/>
      <c r="D794" s="186"/>
      <c r="E794" s="186"/>
      <c r="F794" s="15"/>
      <c r="G794" s="190"/>
    </row>
    <row r="795" spans="1:7" x14ac:dyDescent="0.35">
      <c r="A795" s="191" t="s">
        <v>599</v>
      </c>
      <c r="B795" s="184"/>
      <c r="C795" s="185" t="s">
        <v>684</v>
      </c>
      <c r="D795" s="186" t="s">
        <v>77</v>
      </c>
      <c r="E795" s="220">
        <f>F793</f>
        <v>100000</v>
      </c>
      <c r="F795" s="219"/>
      <c r="G795" s="114"/>
    </row>
    <row r="796" spans="1:7" x14ac:dyDescent="0.35">
      <c r="A796" s="191"/>
      <c r="B796" s="184"/>
      <c r="C796" s="312"/>
      <c r="D796" s="166"/>
      <c r="E796" s="313"/>
      <c r="F796" s="314"/>
      <c r="G796" s="315" t="s">
        <v>115</v>
      </c>
    </row>
    <row r="797" spans="1:7" x14ac:dyDescent="0.35">
      <c r="A797" s="191"/>
      <c r="B797" s="184"/>
      <c r="C797" s="312"/>
      <c r="D797" s="166"/>
      <c r="E797" s="313"/>
      <c r="F797" s="314"/>
      <c r="G797" s="315"/>
    </row>
    <row r="798" spans="1:7" x14ac:dyDescent="0.35">
      <c r="A798" s="183">
        <v>9.1999999999999993</v>
      </c>
      <c r="B798" s="184"/>
      <c r="C798" s="311" t="s">
        <v>601</v>
      </c>
      <c r="D798" s="316"/>
      <c r="E798" s="317"/>
      <c r="F798" s="318"/>
      <c r="G798" s="319" t="s">
        <v>115</v>
      </c>
    </row>
    <row r="799" spans="1:7" x14ac:dyDescent="0.35">
      <c r="A799" s="191"/>
      <c r="B799" s="184"/>
      <c r="C799" s="312"/>
      <c r="D799" s="166"/>
      <c r="E799" s="313"/>
      <c r="F799" s="314"/>
      <c r="G799" s="315" t="s">
        <v>115</v>
      </c>
    </row>
    <row r="800" spans="1:7" ht="46.5" x14ac:dyDescent="0.35">
      <c r="A800" s="191" t="s">
        <v>606</v>
      </c>
      <c r="B800" s="184"/>
      <c r="C800" s="312" t="s">
        <v>605</v>
      </c>
      <c r="D800" s="186" t="s">
        <v>232</v>
      </c>
      <c r="E800" s="186">
        <v>1</v>
      </c>
      <c r="F800" s="15">
        <v>200000</v>
      </c>
      <c r="G800" s="190"/>
    </row>
    <row r="801" spans="1:7" x14ac:dyDescent="0.35">
      <c r="A801" s="191" t="s">
        <v>602</v>
      </c>
      <c r="B801" s="184"/>
      <c r="C801" s="185" t="s">
        <v>685</v>
      </c>
      <c r="D801" s="186" t="s">
        <v>77</v>
      </c>
      <c r="E801" s="220">
        <f>F800</f>
        <v>200000</v>
      </c>
      <c r="F801" s="219"/>
      <c r="G801" s="114"/>
    </row>
    <row r="802" spans="1:7" x14ac:dyDescent="0.35">
      <c r="A802" s="191"/>
      <c r="B802" s="184"/>
      <c r="C802" s="312"/>
      <c r="D802" s="186"/>
      <c r="E802" s="220"/>
      <c r="F802" s="219"/>
      <c r="G802" s="114"/>
    </row>
    <row r="803" spans="1:7" x14ac:dyDescent="0.35">
      <c r="A803" s="191"/>
      <c r="B803" s="184"/>
      <c r="C803" s="312"/>
      <c r="D803" s="166"/>
      <c r="E803" s="313"/>
      <c r="F803" s="320"/>
      <c r="G803" s="315"/>
    </row>
    <row r="804" spans="1:7" x14ac:dyDescent="0.35">
      <c r="A804" s="183">
        <v>9.3000000000000007</v>
      </c>
      <c r="B804" s="184"/>
      <c r="C804" s="8" t="s">
        <v>603</v>
      </c>
      <c r="D804" s="9"/>
      <c r="E804" s="186"/>
      <c r="F804" s="189"/>
      <c r="G804" s="190"/>
    </row>
    <row r="805" spans="1:7" x14ac:dyDescent="0.35">
      <c r="A805" s="191"/>
      <c r="B805" s="184"/>
      <c r="C805" s="185"/>
      <c r="D805" s="185"/>
      <c r="E805" s="186"/>
      <c r="F805" s="189"/>
      <c r="G805" s="190"/>
    </row>
    <row r="806" spans="1:7" ht="31" x14ac:dyDescent="0.35">
      <c r="A806" s="191" t="s">
        <v>604</v>
      </c>
      <c r="B806" s="184"/>
      <c r="C806" s="312" t="s">
        <v>607</v>
      </c>
      <c r="D806" s="186" t="s">
        <v>232</v>
      </c>
      <c r="E806" s="186">
        <v>1</v>
      </c>
      <c r="F806" s="15">
        <v>100000</v>
      </c>
      <c r="G806" s="190"/>
    </row>
    <row r="807" spans="1:7" x14ac:dyDescent="0.35">
      <c r="A807" s="191"/>
      <c r="B807" s="184"/>
      <c r="C807" s="312"/>
      <c r="D807" s="186"/>
      <c r="E807" s="186"/>
      <c r="F807" s="15"/>
      <c r="G807" s="190"/>
    </row>
    <row r="808" spans="1:7" x14ac:dyDescent="0.35">
      <c r="A808" s="191"/>
      <c r="B808" s="184"/>
      <c r="C808" s="185" t="s">
        <v>686</v>
      </c>
      <c r="D808" s="186" t="s">
        <v>77</v>
      </c>
      <c r="E808" s="220">
        <f>F806</f>
        <v>100000</v>
      </c>
      <c r="F808" s="219"/>
      <c r="G808" s="114"/>
    </row>
    <row r="809" spans="1:7" x14ac:dyDescent="0.35">
      <c r="A809" s="191"/>
      <c r="B809" s="184"/>
      <c r="C809" s="14"/>
      <c r="D809" s="9"/>
      <c r="E809" s="186"/>
      <c r="F809" s="15"/>
      <c r="G809" s="114"/>
    </row>
    <row r="810" spans="1:7" x14ac:dyDescent="0.35">
      <c r="A810" s="191"/>
      <c r="B810" s="200"/>
      <c r="C810" s="221"/>
      <c r="D810" s="186"/>
      <c r="E810" s="220"/>
      <c r="F810" s="219"/>
      <c r="G810" s="114"/>
    </row>
    <row r="811" spans="1:7" ht="16" thickBot="1" x14ac:dyDescent="0.4">
      <c r="A811" s="115" t="s">
        <v>724</v>
      </c>
      <c r="B811" s="321"/>
      <c r="C811" s="321"/>
      <c r="D811" s="322"/>
      <c r="E811" s="322"/>
      <c r="F811" s="323"/>
      <c r="G811" s="157"/>
    </row>
    <row r="812" spans="1:7" ht="16" thickTop="1" x14ac:dyDescent="0.35"/>
    <row r="813" spans="1:7" ht="16" thickBot="1" x14ac:dyDescent="0.4"/>
    <row r="814" spans="1:7" ht="15" customHeight="1" thickTop="1" x14ac:dyDescent="0.35">
      <c r="B814" s="324" t="s">
        <v>286</v>
      </c>
      <c r="C814" s="237"/>
      <c r="D814" s="337"/>
      <c r="E814" s="337"/>
      <c r="F814" s="338"/>
    </row>
    <row r="815" spans="1:7" x14ac:dyDescent="0.35">
      <c r="B815" s="325" t="s">
        <v>331</v>
      </c>
      <c r="C815" s="70"/>
      <c r="D815" s="339"/>
      <c r="E815" s="339"/>
      <c r="F815" s="340"/>
    </row>
    <row r="816" spans="1:7" x14ac:dyDescent="0.35">
      <c r="B816" s="325" t="s">
        <v>608</v>
      </c>
      <c r="C816" s="70"/>
      <c r="D816" s="339"/>
      <c r="E816" s="339"/>
      <c r="F816" s="340"/>
    </row>
    <row r="817" spans="2:6" x14ac:dyDescent="0.35">
      <c r="B817" s="325"/>
      <c r="C817" s="326" t="s">
        <v>723</v>
      </c>
      <c r="D817" s="339"/>
      <c r="E817" s="339"/>
      <c r="F817" s="340"/>
    </row>
    <row r="818" spans="2:6" x14ac:dyDescent="0.35">
      <c r="B818" s="352" t="s">
        <v>334</v>
      </c>
      <c r="C818" s="353"/>
      <c r="D818" s="341"/>
      <c r="E818" s="341"/>
      <c r="F818" s="342"/>
    </row>
    <row r="819" spans="2:6" ht="26.4" customHeight="1" x14ac:dyDescent="0.35">
      <c r="B819" s="327" t="s">
        <v>0</v>
      </c>
      <c r="C819" s="328" t="s">
        <v>1</v>
      </c>
      <c r="D819" s="349" t="s">
        <v>2</v>
      </c>
      <c r="E819" s="350"/>
      <c r="F819" s="351"/>
    </row>
    <row r="820" spans="2:6" x14ac:dyDescent="0.35">
      <c r="B820" s="329">
        <v>1</v>
      </c>
      <c r="C820" s="330" t="s">
        <v>340</v>
      </c>
      <c r="D820" s="346" t="e">
        <f>'Sec 1- P&amp;G''s'!#REF!</f>
        <v>#REF!</v>
      </c>
      <c r="E820" s="347"/>
      <c r="F820" s="348"/>
    </row>
    <row r="821" spans="2:6" x14ac:dyDescent="0.35">
      <c r="B821" s="329">
        <v>2</v>
      </c>
      <c r="C821" s="330" t="s">
        <v>337</v>
      </c>
      <c r="D821" s="343" t="e">
        <f>'Sec 1- P&amp;G''s'!#REF!</f>
        <v>#REF!</v>
      </c>
      <c r="E821" s="344"/>
      <c r="F821" s="345"/>
    </row>
    <row r="822" spans="2:6" x14ac:dyDescent="0.35">
      <c r="B822" s="329">
        <v>3</v>
      </c>
      <c r="C822" s="330" t="s">
        <v>338</v>
      </c>
      <c r="D822" s="343" t="e">
        <f>'Sec 1- P&amp;G''s'!#REF!</f>
        <v>#REF!</v>
      </c>
      <c r="E822" s="344"/>
      <c r="F822" s="345"/>
    </row>
    <row r="823" spans="2:6" x14ac:dyDescent="0.35">
      <c r="B823" s="329">
        <v>4</v>
      </c>
      <c r="C823" s="330" t="s">
        <v>339</v>
      </c>
      <c r="D823" s="343" t="e">
        <f>'Sec 1- P&amp;G''s'!#REF!</f>
        <v>#REF!</v>
      </c>
      <c r="E823" s="344"/>
      <c r="F823" s="345"/>
    </row>
    <row r="824" spans="2:6" x14ac:dyDescent="0.35">
      <c r="B824" s="329">
        <v>5</v>
      </c>
      <c r="C824" s="330" t="s">
        <v>512</v>
      </c>
      <c r="D824" s="343" t="e">
        <f>'Sec 1- P&amp;G''s'!#REF!</f>
        <v>#REF!</v>
      </c>
      <c r="E824" s="344"/>
      <c r="F824" s="345"/>
    </row>
    <row r="825" spans="2:6" x14ac:dyDescent="0.35">
      <c r="B825" s="331">
        <v>6</v>
      </c>
      <c r="C825" s="330" t="s">
        <v>513</v>
      </c>
      <c r="D825" s="343" t="e">
        <f>'Sec 1- P&amp;G''s'!#REF!</f>
        <v>#REF!</v>
      </c>
      <c r="E825" s="344"/>
      <c r="F825" s="345"/>
    </row>
    <row r="826" spans="2:6" x14ac:dyDescent="0.35">
      <c r="B826" s="329">
        <v>7</v>
      </c>
      <c r="C826" s="330" t="s">
        <v>515</v>
      </c>
      <c r="D826" s="343" t="e">
        <f>'Sec 1- P&amp;G''s'!#REF!</f>
        <v>#REF!</v>
      </c>
      <c r="E826" s="344"/>
      <c r="F826" s="345"/>
    </row>
    <row r="827" spans="2:6" x14ac:dyDescent="0.35">
      <c r="B827" s="331">
        <v>8</v>
      </c>
      <c r="C827" s="330" t="s">
        <v>597</v>
      </c>
      <c r="D827" s="343" t="e">
        <f>'Sec 1- P&amp;G''s'!#REF!</f>
        <v>#REF!</v>
      </c>
      <c r="E827" s="344"/>
      <c r="F827" s="345"/>
    </row>
    <row r="828" spans="2:6" x14ac:dyDescent="0.35">
      <c r="B828" s="332">
        <v>10</v>
      </c>
      <c r="C828" s="330" t="s">
        <v>514</v>
      </c>
      <c r="D828" s="343" t="e">
        <f>'Sec 1- P&amp;G''s'!#REF!</f>
        <v>#REF!</v>
      </c>
      <c r="E828" s="344"/>
      <c r="F828" s="345"/>
    </row>
    <row r="829" spans="2:6" ht="13.25" customHeight="1" x14ac:dyDescent="0.35">
      <c r="B829" s="356" t="s">
        <v>509</v>
      </c>
      <c r="C829" s="357"/>
      <c r="D829" s="343" t="e">
        <f>'Sec 1- P&amp;G''s'!#REF!</f>
        <v>#REF!</v>
      </c>
      <c r="E829" s="344"/>
      <c r="F829" s="345"/>
    </row>
    <row r="830" spans="2:6" ht="13.25" customHeight="1" x14ac:dyDescent="0.35">
      <c r="B830" s="333" t="s">
        <v>535</v>
      </c>
      <c r="C830" s="334"/>
      <c r="D830" s="343" t="e">
        <f>'Sec 1- P&amp;G''s'!#REF!</f>
        <v>#REF!</v>
      </c>
      <c r="E830" s="344"/>
      <c r="F830" s="345"/>
    </row>
    <row r="831" spans="2:6" ht="13.25" customHeight="1" x14ac:dyDescent="0.35">
      <c r="B831" s="358" t="s">
        <v>510</v>
      </c>
      <c r="C831" s="359"/>
      <c r="D831" s="343" t="e">
        <f>'Sec 1- P&amp;G''s'!#REF!</f>
        <v>#REF!</v>
      </c>
      <c r="E831" s="344"/>
      <c r="F831" s="345"/>
    </row>
    <row r="832" spans="2:6" ht="13.25" customHeight="1" x14ac:dyDescent="0.35">
      <c r="B832" s="333" t="s">
        <v>687</v>
      </c>
      <c r="C832" s="334"/>
      <c r="D832" s="343" t="e">
        <f>'Sec 1- P&amp;G''s'!#REF!</f>
        <v>#REF!</v>
      </c>
      <c r="E832" s="344"/>
      <c r="F832" s="345"/>
    </row>
    <row r="833" spans="2:6" ht="16" thickBot="1" x14ac:dyDescent="0.4">
      <c r="B833" s="335" t="s">
        <v>511</v>
      </c>
      <c r="C833" s="336"/>
      <c r="D833" s="343" t="e">
        <f>'Sec 1- P&amp;G''s'!#REF!</f>
        <v>#REF!</v>
      </c>
      <c r="E833" s="344"/>
      <c r="F833" s="345"/>
    </row>
    <row r="834" spans="2:6" ht="16" thickTop="1" x14ac:dyDescent="0.35"/>
  </sheetData>
  <mergeCells count="27">
    <mergeCell ref="B818:C818"/>
    <mergeCell ref="A1:G9"/>
    <mergeCell ref="B829:C829"/>
    <mergeCell ref="B830:C830"/>
    <mergeCell ref="B831:C831"/>
    <mergeCell ref="D826:F826"/>
    <mergeCell ref="D827:F827"/>
    <mergeCell ref="D828:F828"/>
    <mergeCell ref="D829:F829"/>
    <mergeCell ref="D830:F830"/>
    <mergeCell ref="D831:F831"/>
    <mergeCell ref="B832:C832"/>
    <mergeCell ref="B833:C833"/>
    <mergeCell ref="D814:F814"/>
    <mergeCell ref="D815:F815"/>
    <mergeCell ref="D816:F816"/>
    <mergeCell ref="D817:F817"/>
    <mergeCell ref="D818:F818"/>
    <mergeCell ref="D832:F832"/>
    <mergeCell ref="D833:F833"/>
    <mergeCell ref="D820:F820"/>
    <mergeCell ref="D819:F819"/>
    <mergeCell ref="D821:F821"/>
    <mergeCell ref="D822:F822"/>
    <mergeCell ref="D823:F823"/>
    <mergeCell ref="D824:F824"/>
    <mergeCell ref="D825:F825"/>
  </mergeCells>
  <phoneticPr fontId="4" type="noConversion"/>
  <conditionalFormatting sqref="C796:C800 C803">
    <cfRule type="expression" dxfId="18" priority="16">
      <formula>D796=""</formula>
    </cfRule>
    <cfRule type="expression" dxfId="17" priority="16">
      <formula>LEN(B796)&gt;0</formula>
    </cfRule>
    <cfRule type="expression" dxfId="16" priority="16">
      <formula>LEFT(A796, 9)="TOTAL OF "</formula>
    </cfRule>
    <cfRule type="expression" dxfId="15" priority="16">
      <formula>LEFT(C796, 15)="Carried forward"</formula>
    </cfRule>
  </conditionalFormatting>
  <conditionalFormatting sqref="C806:C807">
    <cfRule type="expression" dxfId="14" priority="12">
      <formula>D806=""</formula>
    </cfRule>
    <cfRule type="expression" dxfId="13" priority="12">
      <formula>LEN(B806)&gt;0</formula>
    </cfRule>
    <cfRule type="expression" dxfId="12" priority="12">
      <formula>LEFT(A806, 9)="TOTAL OF "</formula>
    </cfRule>
    <cfRule type="expression" dxfId="11" priority="12">
      <formula>LEFT(C806, 15)="Carried forward"</formula>
    </cfRule>
  </conditionalFormatting>
  <conditionalFormatting sqref="D796:D799 D803">
    <cfRule type="expression" dxfId="10" priority="10">
      <formula>LEFT(A796, 9)="TOTAL OF "</formula>
    </cfRule>
    <cfRule type="expression" dxfId="9" priority="11">
      <formula>LEFT(C796, 15)="Carried forward"</formula>
    </cfRule>
  </conditionalFormatting>
  <conditionalFormatting sqref="E796:E799 E803">
    <cfRule type="expression" dxfId="8" priority="9">
      <formula>LEFT(A796, 9)="TOTAL OF "</formula>
    </cfRule>
    <cfRule type="expression" dxfId="7" priority="13">
      <formula>D796="%"</formula>
    </cfRule>
    <cfRule type="expression" dxfId="6" priority="17">
      <formula>LEFT(C796, 15)="Carried forward"</formula>
    </cfRule>
  </conditionalFormatting>
  <conditionalFormatting sqref="E796:F799 E803:F803">
    <cfRule type="expression" dxfId="5" priority="19">
      <formula>MOD(E796, INT(E796))=0</formula>
    </cfRule>
  </conditionalFormatting>
  <conditionalFormatting sqref="F796:F799 F803">
    <cfRule type="expression" dxfId="4" priority="18">
      <formula>D796="%"</formula>
    </cfRule>
    <cfRule type="expression" dxfId="3" priority="20">
      <formula>LEFT(A796, 9)="TOTAL OF "</formula>
    </cfRule>
    <cfRule type="expression" dxfId="2" priority="20">
      <formula>LEFT(C796, 15)="Carried forward"</formula>
    </cfRule>
  </conditionalFormatting>
  <conditionalFormatting sqref="G796:G799 G803">
    <cfRule type="expression" dxfId="1" priority="14">
      <formula>LEFT(A796, 9)="TOTAL OF "</formula>
    </cfRule>
    <cfRule type="expression" dxfId="0" priority="15">
      <formula>LEFT(C796, 15)="Carried forward"</formula>
    </cfRule>
  </conditionalFormatting>
  <printOptions horizontalCentered="1"/>
  <pageMargins left="0.31496062992125984" right="0.31496062992125984" top="0.35433070866141736" bottom="0.51181102362204722" header="0.31496062992125984" footer="0.31496062992125984"/>
  <pageSetup paperSize="9" scale="67" fitToHeight="0" orientation="portrait" useFirstPageNumber="1" r:id="rId1"/>
  <headerFooter>
    <oddFooter>&amp;C&amp;P</oddFooter>
  </headerFooter>
  <rowBreaks count="16" manualBreakCount="16">
    <brk id="88" max="8" man="1"/>
    <brk id="128" max="6" man="1"/>
    <brk id="173" max="8" man="1"/>
    <brk id="223" max="8" man="1"/>
    <brk id="262" max="8" man="1"/>
    <brk id="325" max="8" man="1"/>
    <brk id="366" max="8" man="1"/>
    <brk id="423" max="8" man="1"/>
    <brk id="483" max="8" man="1"/>
    <brk id="521" max="8" man="1"/>
    <brk id="590" max="8" man="1"/>
    <brk id="650" max="8" man="1"/>
    <brk id="711" max="8" man="1"/>
    <brk id="751" max="8" man="1"/>
    <brk id="781" max="8" man="1"/>
    <brk id="811" max="8"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Sec 1- P&amp;G's</vt:lpstr>
      <vt:lpstr>'Sec 1- P&amp;G''s'!Print_Area</vt:lpstr>
      <vt:lpstr>'Sec 1- P&amp;G''s'!Print_Titles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SABELO ZULU</dc:creator>
  <cp:lastModifiedBy>Nkosiyabo Noto</cp:lastModifiedBy>
  <cp:lastPrinted>2026-08-07T09:36:27Z</cp:lastPrinted>
  <dcterms:created xsi:type="dcterms:W3CDTF">2025-09-02T20:32:55Z</dcterms:created>
  <dcterms:modified xsi:type="dcterms:W3CDTF">2026-08-26T14:49:52Z</dcterms:modified>
</cp:coreProperties>
</file>